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ENVIADOS 2025\LOTAIP 2025\LOTAIP ENERO 2025\"/>
    </mc:Choice>
  </mc:AlternateContent>
  <bookViews>
    <workbookView xWindow="0" yWindow="0" windowWidth="20400" windowHeight="765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34" i="5" l="1"/>
  <c r="G134" i="5"/>
  <c r="H134" i="5"/>
  <c r="L134" i="5" s="1"/>
  <c r="I59" i="5"/>
  <c r="I58" i="5"/>
  <c r="I57" i="5"/>
  <c r="I56" i="5"/>
  <c r="I54" i="5"/>
  <c r="I53" i="5"/>
  <c r="I52" i="5"/>
  <c r="I51" i="5"/>
  <c r="I50" i="5"/>
  <c r="I49" i="5"/>
  <c r="G56" i="5"/>
  <c r="H56" i="5"/>
  <c r="L56" i="5" s="1"/>
  <c r="I9" i="5" l="1"/>
  <c r="I10" i="5"/>
  <c r="I3" i="5"/>
  <c r="I4" i="5"/>
  <c r="I5" i="5"/>
  <c r="I6" i="5"/>
  <c r="I7" i="5"/>
  <c r="I8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55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2" i="5"/>
  <c r="H10" i="5" l="1"/>
  <c r="L10" i="5" s="1"/>
  <c r="G10" i="5"/>
  <c r="L176" i="5" l="1"/>
  <c r="G176" i="5"/>
  <c r="L175" i="5" l="1"/>
  <c r="G175" i="5"/>
  <c r="F169" i="5" l="1"/>
  <c r="F127" i="5"/>
  <c r="F100" i="5"/>
  <c r="F98" i="5"/>
  <c r="G55" i="5" l="1"/>
  <c r="H55" i="5"/>
  <c r="J178" i="5"/>
  <c r="G99" i="5"/>
  <c r="H99" i="5"/>
  <c r="L99" i="5" s="1"/>
  <c r="L55" i="5" l="1"/>
  <c r="H15" i="5"/>
  <c r="L15" i="5" s="1"/>
  <c r="G15" i="5"/>
  <c r="G13" i="5"/>
  <c r="H13" i="5"/>
  <c r="L13" i="5" s="1"/>
  <c r="K178" i="5" l="1"/>
  <c r="H42" i="5" l="1"/>
  <c r="G42" i="5"/>
  <c r="L42" i="5" l="1"/>
  <c r="L174" i="5"/>
  <c r="G174" i="5"/>
  <c r="H115" i="5" l="1"/>
  <c r="L115" i="5" s="1"/>
  <c r="G115" i="5"/>
  <c r="L177" i="5" l="1"/>
  <c r="H167" i="5" l="1"/>
  <c r="L167" i="5" s="1"/>
  <c r="G167" i="5"/>
  <c r="H97" i="5"/>
  <c r="L97" i="5" s="1"/>
  <c r="G97" i="5"/>
  <c r="I178" i="5" l="1"/>
  <c r="F178" i="5"/>
  <c r="H133" i="5"/>
  <c r="L133" i="5" s="1"/>
  <c r="G133" i="5"/>
  <c r="H173" i="5"/>
  <c r="L173" i="5" s="1"/>
  <c r="G173" i="5"/>
  <c r="H5" i="5"/>
  <c r="L5" i="5" s="1"/>
  <c r="G5" i="5"/>
  <c r="H34" i="5"/>
  <c r="L34" i="5" s="1"/>
  <c r="G34" i="5"/>
  <c r="H94" i="5"/>
  <c r="L94" i="5" s="1"/>
  <c r="G94" i="5"/>
  <c r="H172" i="5"/>
  <c r="L172" i="5" s="1"/>
  <c r="G172" i="5"/>
  <c r="H132" i="5"/>
  <c r="L132" i="5" s="1"/>
  <c r="G132" i="5"/>
  <c r="H47" i="5"/>
  <c r="L47" i="5" s="1"/>
  <c r="G47" i="5"/>
  <c r="H171" i="5"/>
  <c r="L171" i="5" s="1"/>
  <c r="G171" i="5"/>
  <c r="H93" i="5"/>
  <c r="L93" i="5" s="1"/>
  <c r="G93" i="5"/>
  <c r="H170" i="5"/>
  <c r="L170" i="5" s="1"/>
  <c r="G170" i="5"/>
  <c r="H131" i="5"/>
  <c r="L131" i="5" s="1"/>
  <c r="G131" i="5"/>
  <c r="H62" i="5"/>
  <c r="L62" i="5" s="1"/>
  <c r="G62" i="5"/>
  <c r="H92" i="5"/>
  <c r="L92" i="5" s="1"/>
  <c r="G92" i="5"/>
  <c r="H122" i="5"/>
  <c r="L122" i="5" s="1"/>
  <c r="G122" i="5"/>
  <c r="H121" i="5"/>
  <c r="L121" i="5" s="1"/>
  <c r="G121" i="5"/>
  <c r="H120" i="5"/>
  <c r="L120" i="5" s="1"/>
  <c r="G120" i="5"/>
  <c r="H119" i="5"/>
  <c r="L119" i="5" s="1"/>
  <c r="G119" i="5"/>
  <c r="H118" i="5"/>
  <c r="L118" i="5" s="1"/>
  <c r="G118" i="5"/>
  <c r="H91" i="5"/>
  <c r="L91" i="5" s="1"/>
  <c r="G91" i="5"/>
  <c r="H3" i="5"/>
  <c r="L3" i="5" s="1"/>
  <c r="G3" i="5"/>
  <c r="G169" i="5"/>
  <c r="H169" i="5"/>
  <c r="L169" i="5" s="1"/>
  <c r="H168" i="5"/>
  <c r="L168" i="5" s="1"/>
  <c r="G168" i="5"/>
  <c r="H117" i="5"/>
  <c r="L117" i="5" s="1"/>
  <c r="G117" i="5"/>
  <c r="H52" i="5"/>
  <c r="L52" i="5" s="1"/>
  <c r="G52" i="5"/>
  <c r="H166" i="5"/>
  <c r="L166" i="5" s="1"/>
  <c r="G166" i="5"/>
  <c r="H16" i="5"/>
  <c r="L16" i="5" s="1"/>
  <c r="G16" i="5"/>
  <c r="H30" i="5"/>
  <c r="L30" i="5" s="1"/>
  <c r="G30" i="5"/>
  <c r="H53" i="5"/>
  <c r="L53" i="5" s="1"/>
  <c r="G53" i="5"/>
  <c r="H90" i="5"/>
  <c r="L90" i="5" s="1"/>
  <c r="G90" i="5"/>
  <c r="H21" i="5"/>
  <c r="L21" i="5" s="1"/>
  <c r="G21" i="5"/>
  <c r="H39" i="5"/>
  <c r="L39" i="5" s="1"/>
  <c r="G39" i="5"/>
  <c r="H165" i="5"/>
  <c r="L165" i="5" s="1"/>
  <c r="G165" i="5"/>
  <c r="H164" i="5"/>
  <c r="L164" i="5" s="1"/>
  <c r="G164" i="5"/>
  <c r="H89" i="5"/>
  <c r="L89" i="5" s="1"/>
  <c r="G89" i="5"/>
  <c r="H130" i="5"/>
  <c r="L130" i="5" s="1"/>
  <c r="G130" i="5"/>
  <c r="H6" i="5"/>
  <c r="L6" i="5" s="1"/>
  <c r="G6" i="5"/>
  <c r="H88" i="5"/>
  <c r="L88" i="5" s="1"/>
  <c r="G88" i="5"/>
  <c r="H87" i="5"/>
  <c r="L87" i="5" s="1"/>
  <c r="G87" i="5"/>
  <c r="H48" i="5"/>
  <c r="L48" i="5" s="1"/>
  <c r="G48" i="5"/>
  <c r="H24" i="5"/>
  <c r="L24" i="5" s="1"/>
  <c r="G24" i="5"/>
  <c r="H163" i="5"/>
  <c r="L163" i="5" s="1"/>
  <c r="G163" i="5"/>
  <c r="H86" i="5"/>
  <c r="L86" i="5" s="1"/>
  <c r="G86" i="5"/>
  <c r="H162" i="5"/>
  <c r="L162" i="5" s="1"/>
  <c r="G162" i="5"/>
  <c r="H129" i="5"/>
  <c r="L129" i="5" s="1"/>
  <c r="G129" i="5"/>
  <c r="H19" i="5"/>
  <c r="L19" i="5" s="1"/>
  <c r="G19" i="5"/>
  <c r="H116" i="5"/>
  <c r="L116" i="5" s="1"/>
  <c r="G116" i="5"/>
  <c r="H85" i="5"/>
  <c r="L85" i="5" s="1"/>
  <c r="G85" i="5"/>
  <c r="H128" i="5"/>
  <c r="L128" i="5" s="1"/>
  <c r="G128" i="5"/>
  <c r="H161" i="5"/>
  <c r="L161" i="5" s="1"/>
  <c r="G161" i="5"/>
  <c r="H160" i="5"/>
  <c r="L160" i="5" s="1"/>
  <c r="G160" i="5"/>
  <c r="H159" i="5"/>
  <c r="L159" i="5" s="1"/>
  <c r="G159" i="5"/>
  <c r="H158" i="5"/>
  <c r="L158" i="5" s="1"/>
  <c r="G158" i="5"/>
  <c r="H35" i="5"/>
  <c r="L35" i="5" s="1"/>
  <c r="G35" i="5"/>
  <c r="H14" i="5"/>
  <c r="L14" i="5" s="1"/>
  <c r="G14" i="5"/>
  <c r="H84" i="5"/>
  <c r="L84" i="5" s="1"/>
  <c r="G84" i="5"/>
  <c r="H114" i="5"/>
  <c r="L114" i="5" s="1"/>
  <c r="G114" i="5"/>
  <c r="H83" i="5"/>
  <c r="L83" i="5" s="1"/>
  <c r="G83" i="5"/>
  <c r="H29" i="5"/>
  <c r="L29" i="5" s="1"/>
  <c r="G29" i="5"/>
  <c r="H113" i="5"/>
  <c r="L113" i="5" s="1"/>
  <c r="G113" i="5"/>
  <c r="H157" i="5"/>
  <c r="L157" i="5" s="1"/>
  <c r="G157" i="5"/>
  <c r="H82" i="5"/>
  <c r="L82" i="5" s="1"/>
  <c r="G82" i="5"/>
  <c r="H156" i="5"/>
  <c r="L156" i="5" s="1"/>
  <c r="G156" i="5"/>
  <c r="H112" i="5"/>
  <c r="L112" i="5" s="1"/>
  <c r="G112" i="5"/>
  <c r="H59" i="5"/>
  <c r="L59" i="5" s="1"/>
  <c r="G59" i="5"/>
  <c r="H12" i="5"/>
  <c r="L12" i="5" s="1"/>
  <c r="G12" i="5"/>
  <c r="H37" i="5"/>
  <c r="L37" i="5" s="1"/>
  <c r="G37" i="5"/>
  <c r="H81" i="5"/>
  <c r="L81" i="5" s="1"/>
  <c r="G81" i="5"/>
  <c r="H111" i="5"/>
  <c r="L111" i="5" s="1"/>
  <c r="G111" i="5"/>
  <c r="H155" i="5"/>
  <c r="L155" i="5" s="1"/>
  <c r="G155" i="5"/>
  <c r="H80" i="5"/>
  <c r="L80" i="5" s="1"/>
  <c r="G80" i="5"/>
  <c r="H79" i="5"/>
  <c r="L79" i="5" s="1"/>
  <c r="G79" i="5"/>
  <c r="H28" i="5"/>
  <c r="L28" i="5" s="1"/>
  <c r="G28" i="5"/>
  <c r="H154" i="5"/>
  <c r="L154" i="5" s="1"/>
  <c r="G154" i="5"/>
  <c r="H78" i="5"/>
  <c r="L78" i="5" s="1"/>
  <c r="G78" i="5"/>
  <c r="H153" i="5"/>
  <c r="L153" i="5" s="1"/>
  <c r="G153" i="5"/>
  <c r="H152" i="5"/>
  <c r="L152" i="5" s="1"/>
  <c r="G152" i="5"/>
  <c r="H151" i="5"/>
  <c r="L151" i="5" s="1"/>
  <c r="G151" i="5"/>
  <c r="G177" i="5"/>
  <c r="H41" i="5"/>
  <c r="L41" i="5" s="1"/>
  <c r="G41" i="5"/>
  <c r="H58" i="5"/>
  <c r="L58" i="5" s="1"/>
  <c r="G58" i="5"/>
  <c r="H44" i="5"/>
  <c r="L44" i="5" s="1"/>
  <c r="G44" i="5"/>
  <c r="H27" i="5"/>
  <c r="L27" i="5" s="1"/>
  <c r="G27" i="5"/>
  <c r="H110" i="5"/>
  <c r="L110" i="5" s="1"/>
  <c r="G110" i="5"/>
  <c r="H38" i="5"/>
  <c r="L38" i="5" s="1"/>
  <c r="G38" i="5"/>
  <c r="H150" i="5"/>
  <c r="L150" i="5" s="1"/>
  <c r="G150" i="5"/>
  <c r="H33" i="5"/>
  <c r="L33" i="5" s="1"/>
  <c r="G33" i="5"/>
  <c r="H61" i="5"/>
  <c r="L61" i="5" s="1"/>
  <c r="G61" i="5"/>
  <c r="H60" i="5"/>
  <c r="L60" i="5" s="1"/>
  <c r="G60" i="5"/>
  <c r="H77" i="5"/>
  <c r="L77" i="5" s="1"/>
  <c r="G77" i="5"/>
  <c r="H149" i="5"/>
  <c r="L149" i="5" s="1"/>
  <c r="G149" i="5"/>
  <c r="H76" i="5"/>
  <c r="L76" i="5" s="1"/>
  <c r="G76" i="5"/>
  <c r="H75" i="5"/>
  <c r="L75" i="5" s="1"/>
  <c r="G75" i="5"/>
  <c r="H74" i="5"/>
  <c r="L74" i="5" s="1"/>
  <c r="G74" i="5"/>
  <c r="H109" i="5"/>
  <c r="L109" i="5" s="1"/>
  <c r="G109" i="5"/>
  <c r="H73" i="5"/>
  <c r="L73" i="5" s="1"/>
  <c r="G73" i="5"/>
  <c r="H127" i="5"/>
  <c r="L127" i="5" s="1"/>
  <c r="G127" i="5"/>
  <c r="H54" i="5"/>
  <c r="L54" i="5" s="1"/>
  <c r="G54" i="5"/>
  <c r="H148" i="5"/>
  <c r="L148" i="5" s="1"/>
  <c r="G148" i="5"/>
  <c r="H108" i="5"/>
  <c r="L108" i="5" s="1"/>
  <c r="G108" i="5"/>
  <c r="H147" i="5"/>
  <c r="L147" i="5" s="1"/>
  <c r="G147" i="5"/>
  <c r="H72" i="5"/>
  <c r="L72" i="5" s="1"/>
  <c r="G72" i="5"/>
  <c r="H57" i="5"/>
  <c r="L57" i="5" s="1"/>
  <c r="G57" i="5"/>
  <c r="H9" i="5"/>
  <c r="L9" i="5" s="1"/>
  <c r="G9" i="5"/>
  <c r="H146" i="5"/>
  <c r="L146" i="5" s="1"/>
  <c r="G146" i="5"/>
  <c r="H31" i="5"/>
  <c r="L31" i="5" s="1"/>
  <c r="G31" i="5"/>
  <c r="H32" i="5"/>
  <c r="L32" i="5" s="1"/>
  <c r="G32" i="5"/>
  <c r="H107" i="5"/>
  <c r="L107" i="5" s="1"/>
  <c r="G107" i="5"/>
  <c r="H71" i="5"/>
  <c r="L71" i="5" s="1"/>
  <c r="G71" i="5"/>
  <c r="H18" i="5"/>
  <c r="L18" i="5" s="1"/>
  <c r="G18" i="5"/>
  <c r="H145" i="5"/>
  <c r="L145" i="5" s="1"/>
  <c r="G145" i="5"/>
  <c r="H144" i="5"/>
  <c r="L144" i="5" s="1"/>
  <c r="G144" i="5"/>
  <c r="H95" i="5"/>
  <c r="L95" i="5" s="1"/>
  <c r="G95" i="5"/>
  <c r="H143" i="5"/>
  <c r="L143" i="5" s="1"/>
  <c r="G143" i="5"/>
  <c r="H70" i="5"/>
  <c r="L70" i="5" s="1"/>
  <c r="G70" i="5"/>
  <c r="H106" i="5"/>
  <c r="L106" i="5" s="1"/>
  <c r="G106" i="5"/>
  <c r="H7" i="5"/>
  <c r="L7" i="5" s="1"/>
  <c r="G7" i="5"/>
  <c r="H105" i="5"/>
  <c r="L105" i="5" s="1"/>
  <c r="G105" i="5"/>
  <c r="H25" i="5"/>
  <c r="L25" i="5" s="1"/>
  <c r="G25" i="5"/>
  <c r="H69" i="5"/>
  <c r="L69" i="5" s="1"/>
  <c r="G69" i="5"/>
  <c r="H22" i="5"/>
  <c r="L22" i="5" s="1"/>
  <c r="G22" i="5"/>
  <c r="H142" i="5"/>
  <c r="L142" i="5" s="1"/>
  <c r="G142" i="5"/>
  <c r="H11" i="5"/>
  <c r="L11" i="5" s="1"/>
  <c r="G11" i="5"/>
  <c r="H141" i="5"/>
  <c r="L141" i="5" s="1"/>
  <c r="G141" i="5"/>
  <c r="H68" i="5"/>
  <c r="L68" i="5" s="1"/>
  <c r="G68" i="5"/>
  <c r="H49" i="5"/>
  <c r="L49" i="5" s="1"/>
  <c r="G49" i="5"/>
  <c r="H67" i="5"/>
  <c r="L67" i="5" s="1"/>
  <c r="G67" i="5"/>
  <c r="H8" i="5"/>
  <c r="L8" i="5" s="1"/>
  <c r="G8" i="5"/>
  <c r="H66" i="5"/>
  <c r="L66" i="5" s="1"/>
  <c r="G66" i="5"/>
  <c r="H104" i="5"/>
  <c r="L104" i="5" s="1"/>
  <c r="G104" i="5"/>
  <c r="H140" i="5"/>
  <c r="L140" i="5" s="1"/>
  <c r="G140" i="5"/>
  <c r="H51" i="5"/>
  <c r="L51" i="5" s="1"/>
  <c r="G51" i="5"/>
  <c r="H103" i="5"/>
  <c r="L103" i="5" s="1"/>
  <c r="G103" i="5"/>
  <c r="H4" i="5"/>
  <c r="L4" i="5" s="1"/>
  <c r="G4" i="5"/>
  <c r="H102" i="5"/>
  <c r="L102" i="5" s="1"/>
  <c r="G102" i="5"/>
  <c r="H36" i="5"/>
  <c r="L36" i="5" s="1"/>
  <c r="G36" i="5"/>
  <c r="H139" i="5"/>
  <c r="L139" i="5" s="1"/>
  <c r="G139" i="5"/>
  <c r="H26" i="5"/>
  <c r="L26" i="5" s="1"/>
  <c r="G26" i="5"/>
  <c r="H45" i="5"/>
  <c r="L45" i="5" s="1"/>
  <c r="G45" i="5"/>
  <c r="H101" i="5"/>
  <c r="L101" i="5" s="1"/>
  <c r="G101" i="5"/>
  <c r="H50" i="5"/>
  <c r="L50" i="5" s="1"/>
  <c r="G50" i="5"/>
  <c r="H126" i="5"/>
  <c r="L126" i="5" s="1"/>
  <c r="G126" i="5"/>
  <c r="H64" i="5"/>
  <c r="L64" i="5" s="1"/>
  <c r="G64" i="5"/>
  <c r="H138" i="5"/>
  <c r="L138" i="5" s="1"/>
  <c r="G138" i="5"/>
  <c r="H137" i="5"/>
  <c r="L137" i="5" s="1"/>
  <c r="G137" i="5"/>
  <c r="H136" i="5"/>
  <c r="L136" i="5" s="1"/>
  <c r="G136" i="5"/>
  <c r="H100" i="5"/>
  <c r="L100" i="5" s="1"/>
  <c r="H65" i="5"/>
  <c r="L65" i="5" s="1"/>
  <c r="G65" i="5"/>
  <c r="H135" i="5"/>
  <c r="L135" i="5" s="1"/>
  <c r="G135" i="5"/>
  <c r="H43" i="5"/>
  <c r="L43" i="5" s="1"/>
  <c r="G43" i="5"/>
  <c r="H17" i="5"/>
  <c r="L17" i="5" s="1"/>
  <c r="G17" i="5"/>
  <c r="H125" i="5"/>
  <c r="L125" i="5" s="1"/>
  <c r="G125" i="5"/>
  <c r="H2" i="5"/>
  <c r="L2" i="5" s="1"/>
  <c r="G2" i="5"/>
  <c r="H63" i="5"/>
  <c r="L63" i="5" s="1"/>
  <c r="G63" i="5"/>
  <c r="H23" i="5"/>
  <c r="L23" i="5" s="1"/>
  <c r="G23" i="5"/>
  <c r="H124" i="5"/>
  <c r="L124" i="5" s="1"/>
  <c r="G124" i="5"/>
  <c r="H46" i="5"/>
  <c r="L46" i="5" s="1"/>
  <c r="G46" i="5"/>
  <c r="G98" i="5"/>
  <c r="H98" i="5"/>
  <c r="L98" i="5" s="1"/>
  <c r="H123" i="5"/>
  <c r="L123" i="5" s="1"/>
  <c r="G123" i="5"/>
  <c r="H96" i="5"/>
  <c r="L96" i="5" s="1"/>
  <c r="G96" i="5"/>
  <c r="H20" i="5"/>
  <c r="L20" i="5" s="1"/>
  <c r="G20" i="5"/>
  <c r="H40" i="5"/>
  <c r="L40" i="5" s="1"/>
  <c r="G40" i="5"/>
  <c r="L178" i="5" l="1"/>
  <c r="H178" i="5"/>
  <c r="G100" i="5"/>
  <c r="G178" i="5" s="1"/>
</calcChain>
</file>

<file path=xl/sharedStrings.xml><?xml version="1.0" encoding="utf-8"?>
<sst xmlns="http://schemas.openxmlformats.org/spreadsheetml/2006/main" count="822" uniqueCount="204">
  <si>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</si>
  <si>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</si>
  <si>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</si>
  <si>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</si>
  <si>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</si>
  <si>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</si>
  <si>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</si>
  <si>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</si>
  <si>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</si>
  <si>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</si>
  <si>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</si>
  <si>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</si>
  <si>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</si>
  <si>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</si>
  <si>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</si>
  <si>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</si>
  <si>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</si>
  <si>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</si>
  <si>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</si>
  <si>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</si>
  <si>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</si>
  <si>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</si>
  <si>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</si>
  <si>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</si>
  <si>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</si>
  <si>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</si>
  <si>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</si>
  <si>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</si>
  <si>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</si>
  <si>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</si>
  <si>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</si>
  <si>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</si>
  <si>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</si>
  <si>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</si>
  <si>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</si>
  <si>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</si>
  <si>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</si>
  <si>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</si>
  <si>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</si>
  <si>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</si>
  <si>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</si>
  <si>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</si>
  <si>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</si>
  <si>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</si>
  <si>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</si>
  <si>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</si>
  <si>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</si>
  <si>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</si>
  <si>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</si>
  <si>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</si>
  <si>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</si>
  <si>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</si>
  <si>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</si>
  <si>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</si>
  <si>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</si>
  <si>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</si>
  <si>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</si>
  <si>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</si>
  <si>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</si>
  <si>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</si>
  <si>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</si>
  <si>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</si>
  <si>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</si>
  <si>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</si>
  <si>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</si>
  <si>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</si>
  <si>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</si>
  <si>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</si>
  <si>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</si>
  <si>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</si>
  <si>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</si>
  <si>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</si>
  <si>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</si>
  <si>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</si>
  <si>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</si>
  <si>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</si>
  <si>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</si>
  <si>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</si>
  <si>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</si>
  <si>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</si>
  <si>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</si>
  <si>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</si>
  <si>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</si>
  <si>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</si>
  <si>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</si>
  <si>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</si>
  <si>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</si>
  <si>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</si>
  <si>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</si>
  <si>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</si>
  <si>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</si>
  <si>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</si>
  <si>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</si>
  <si>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</si>
  <si>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</si>
  <si>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</si>
  <si>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</si>
  <si>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</si>
  <si>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</si>
  <si>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</si>
  <si>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</si>
  <si>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</si>
  <si>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</si>
  <si>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</si>
  <si>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</si>
  <si>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</si>
  <si>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</si>
  <si>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</si>
  <si>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</si>
  <si>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</si>
  <si>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</si>
  <si>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</si>
  <si>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</si>
  <si>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</si>
  <si>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</si>
  <si>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</si>
  <si>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</si>
  <si>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</si>
  <si>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</si>
  <si>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</si>
  <si>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</si>
  <si>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</si>
  <si>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</si>
  <si>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</si>
  <si>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</si>
  <si>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</si>
  <si>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</si>
  <si>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</si>
  <si>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</si>
  <si>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</si>
  <si>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</si>
  <si>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</si>
  <si>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</si>
  <si>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</si>
  <si>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</si>
  <si>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</si>
  <si>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</si>
  <si>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</si>
  <si>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</si>
  <si>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</si>
  <si>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</si>
  <si>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</si>
  <si>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</si>
  <si>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</si>
  <si>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</si>
  <si>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</si>
  <si>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</si>
  <si>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</si>
  <si>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</si>
  <si>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</si>
  <si>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</si>
  <si>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</si>
  <si>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</si>
  <si>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</si>
  <si>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</si>
  <si>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</si>
  <si>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</si>
  <si>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</si>
  <si>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</si>
  <si>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</si>
  <si>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</si>
  <si>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</si>
  <si>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</si>
  <si>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</si>
  <si>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</si>
  <si>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</si>
  <si>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</si>
  <si>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ALCALDE DEL CANTON ZARUMA</t>
  </si>
  <si>
    <t>SECRETARIA GENERAL</t>
  </si>
  <si>
    <t>GASFITERO/PLOMERO</t>
  </si>
  <si>
    <t>INSPECTOR DE ALCANTARILLADO</t>
  </si>
  <si>
    <t>MAESTRA ARTESANA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</si>
  <si>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</si>
  <si>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</si>
  <si>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</si>
  <si>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</si>
  <si>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</si>
  <si>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</si>
  <si>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</si>
  <si>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</si>
  <si>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</si>
  <si>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</si>
  <si>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</si>
  <si>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</si>
  <si>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</si>
  <si>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</si>
  <si>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</si>
  <si>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ASISTENTE TÉCNICO DEL PROYECTO DE ANILLO VIAL</t>
  </si>
  <si>
    <t>101.-JUBILADO REINGRESO LABORAL</t>
  </si>
  <si>
    <t>DIRECTORA DE GESTION FINANCIERA</t>
  </si>
  <si>
    <t>Contrato de Servicios Profesionales - Factura</t>
  </si>
  <si>
    <t>TECNICO DE COOPERACION Y CONVENIOS</t>
  </si>
  <si>
    <t>ECO. GIANNA MARITZA APOLO ORDÓÑEZ
AB. KATHERINE MARIBEL PROCEL MONTOYA</t>
  </si>
  <si>
    <t>DIRECCIÓN GESTIÓN FINANCIERA - UNIDAD DE TALENTO HUMANO</t>
  </si>
  <si>
    <t>PRODUCTOR AUDIOVISUAL</t>
  </si>
  <si>
    <t>CONTRATO SERVICIOS TÉCNICOS</t>
  </si>
  <si>
    <t>MÉDICO OCUPACIONAL</t>
  </si>
  <si>
    <t>SECRETARIA DE CONCEJO</t>
  </si>
  <si>
    <t>SP 3 - 9</t>
  </si>
  <si>
    <t>DIRECTORA DE GESTIÓN ADMINISTRATIVA</t>
  </si>
  <si>
    <t>TÉCNICO DE APOYO EN AGUA POTABLE Y ALCANTARILLADO SANITARIO</t>
  </si>
  <si>
    <t>TECNICO DE PROYECTOS</t>
  </si>
  <si>
    <t>DD/MM/AAAA
30/01/2025</t>
  </si>
  <si>
    <t>TÉCNICO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</si>
</sst>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0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3" fillId="0" borderId="1" xfId="3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2" fontId="11" fillId="4" borderId="2" xfId="2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2" fontId="11" fillId="4" borderId="2" xfId="1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top" wrapText="1"/>
    </xf>
    <xf numFmtId="2" fontId="11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1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top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3" fontId="13" fillId="4" borderId="2" xfId="0" applyNumberFormat="1" applyFont="1" applyFill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vertical="center"/>
    </xf>
    <xf numFmtId="2" fontId="2" fillId="4" borderId="2" xfId="1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horizontal="right" vertical="center" wrapText="1"/>
    </xf>
    <xf numFmtId="2" fontId="11" fillId="4" borderId="5" xfId="0" applyNumberFormat="1" applyFont="1" applyFill="1" applyBorder="1" applyAlignment="1">
      <alignment horizontal="right" vertical="center" wrapText="1"/>
    </xf>
    <xf numFmtId="0" fontId="26" fillId="4" borderId="2" xfId="0" applyFont="1" applyFill="1" applyBorder="1" applyAlignment="1">
      <alignment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left" wrapText="1"/>
    </xf>
    <xf numFmtId="2" fontId="16" fillId="4" borderId="2" xfId="1" applyNumberFormat="1" applyFont="1" applyFill="1" applyBorder="1" applyAlignment="1">
      <alignment vertical="center"/>
    </xf>
    <xf numFmtId="2" fontId="14" fillId="4" borderId="2" xfId="0" applyNumberFormat="1" applyFont="1" applyFill="1" applyBorder="1" applyAlignment="1">
      <alignment vertical="center"/>
    </xf>
    <xf numFmtId="2" fontId="14" fillId="4" borderId="2" xfId="1" applyNumberFormat="1" applyFont="1" applyFill="1" applyBorder="1" applyAlignment="1">
      <alignment vertical="center"/>
    </xf>
    <xf numFmtId="2" fontId="16" fillId="4" borderId="2" xfId="0" applyNumberFormat="1" applyFont="1" applyFill="1" applyBorder="1" applyAlignment="1">
      <alignment horizontal="right" vertical="center"/>
    </xf>
    <xf numFmtId="2" fontId="16" fillId="4" borderId="2" xfId="1" applyNumberFormat="1" applyFont="1" applyFill="1" applyBorder="1" applyAlignment="1">
      <alignment horizontal="right" vertical="center"/>
    </xf>
    <xf numFmtId="0" fontId="17" fillId="5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4" xfId="3" applyFont="1" applyBorder="1" applyAlignment="1" applyProtection="1">
      <alignment horizontal="center" vertical="center" wrapText="1"/>
    </xf>
    <xf numFmtId="0" fontId="22" fillId="0" borderId="8" xfId="3" applyFont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FFCC99"/>
      <color rgb="FFF7AFBB"/>
      <color rgb="FFCC66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tabSelected="1" zoomScale="110" zoomScaleNormal="11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3" sqref="B3"/>
    </sheetView>
  </sheetViews>
  <sheetFormatPr baseColWidth="10" defaultRowHeight="15" x14ac:dyDescent="0.25"/>
  <cols>
    <col min="1" max="1" width="13" customWidth="1"/>
    <col min="2" max="2" width="25" style="26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5.5703125" customWidth="1"/>
    <col min="11" max="11" width="15.28515625" customWidth="1"/>
    <col min="12" max="12" width="14.28515625" customWidth="1"/>
    <col min="13" max="26" width="11.42578125" style="17" customWidth="1"/>
    <col min="246" max="246" width="6.28515625" customWidth="1"/>
    <col min="247" max="247" width="32.28515625" customWidth="1"/>
    <col min="248" max="248" width="18" customWidth="1"/>
    <col min="249" max="249" width="22" customWidth="1"/>
    <col min="250" max="250" width="17" customWidth="1"/>
    <col min="251" max="251" width="15.28515625" customWidth="1"/>
    <col min="252" max="252" width="15.85546875" customWidth="1"/>
    <col min="253" max="253" width="15.140625" customWidth="1"/>
    <col min="254" max="255" width="14.85546875" customWidth="1"/>
    <col min="256" max="256" width="13.5703125" customWidth="1"/>
    <col min="257" max="257" width="15.28515625" customWidth="1"/>
    <col min="258" max="258" width="14.28515625" customWidth="1"/>
    <col min="259" max="259" width="0" hidden="1" customWidth="1"/>
    <col min="260" max="260" width="10.140625" customWidth="1"/>
    <col min="261" max="261" width="7.5703125" customWidth="1"/>
    <col min="262" max="262" width="7.140625" customWidth="1"/>
    <col min="263" max="282" width="11.42578125" customWidth="1"/>
    <col min="502" max="502" width="6.28515625" customWidth="1"/>
    <col min="503" max="503" width="32.28515625" customWidth="1"/>
    <col min="504" max="504" width="18" customWidth="1"/>
    <col min="505" max="505" width="22" customWidth="1"/>
    <col min="506" max="506" width="17" customWidth="1"/>
    <col min="507" max="507" width="15.28515625" customWidth="1"/>
    <col min="508" max="508" width="15.85546875" customWidth="1"/>
    <col min="509" max="509" width="15.140625" customWidth="1"/>
    <col min="510" max="511" width="14.85546875" customWidth="1"/>
    <col min="512" max="512" width="13.5703125" customWidth="1"/>
    <col min="513" max="513" width="15.28515625" customWidth="1"/>
    <col min="514" max="514" width="14.28515625" customWidth="1"/>
    <col min="515" max="515" width="0" hidden="1" customWidth="1"/>
    <col min="516" max="516" width="10.140625" customWidth="1"/>
    <col min="517" max="517" width="7.5703125" customWidth="1"/>
    <col min="518" max="518" width="7.140625" customWidth="1"/>
    <col min="519" max="538" width="11.42578125" customWidth="1"/>
    <col min="758" max="758" width="6.28515625" customWidth="1"/>
    <col min="759" max="759" width="32.28515625" customWidth="1"/>
    <col min="760" max="760" width="18" customWidth="1"/>
    <col min="761" max="761" width="22" customWidth="1"/>
    <col min="762" max="762" width="17" customWidth="1"/>
    <col min="763" max="763" width="15.28515625" customWidth="1"/>
    <col min="764" max="764" width="15.85546875" customWidth="1"/>
    <col min="765" max="765" width="15.140625" customWidth="1"/>
    <col min="766" max="767" width="14.85546875" customWidth="1"/>
    <col min="768" max="768" width="13.5703125" customWidth="1"/>
    <col min="769" max="769" width="15.28515625" customWidth="1"/>
    <col min="770" max="770" width="14.28515625" customWidth="1"/>
    <col min="771" max="771" width="0" hidden="1" customWidth="1"/>
    <col min="772" max="772" width="10.140625" customWidth="1"/>
    <col min="773" max="773" width="7.5703125" customWidth="1"/>
    <col min="774" max="774" width="7.140625" customWidth="1"/>
    <col min="775" max="794" width="11.42578125" customWidth="1"/>
    <col min="1014" max="1014" width="6.28515625" customWidth="1"/>
    <col min="1015" max="1015" width="32.28515625" customWidth="1"/>
    <col min="1016" max="1016" width="18" customWidth="1"/>
    <col min="1017" max="1017" width="22" customWidth="1"/>
    <col min="1018" max="1018" width="17" customWidth="1"/>
    <col min="1019" max="1019" width="15.28515625" customWidth="1"/>
    <col min="1020" max="1020" width="15.85546875" customWidth="1"/>
    <col min="1021" max="1021" width="15.140625" customWidth="1"/>
    <col min="1022" max="1023" width="14.85546875" customWidth="1"/>
    <col min="1024" max="1024" width="13.5703125" customWidth="1"/>
    <col min="1025" max="1025" width="15.28515625" customWidth="1"/>
    <col min="1026" max="1026" width="14.28515625" customWidth="1"/>
    <col min="1027" max="1027" width="0" hidden="1" customWidth="1"/>
    <col min="1028" max="1028" width="10.140625" customWidth="1"/>
    <col min="1029" max="1029" width="7.5703125" customWidth="1"/>
    <col min="1030" max="1030" width="7.140625" customWidth="1"/>
    <col min="1031" max="1050" width="11.42578125" customWidth="1"/>
    <col min="1270" max="1270" width="6.28515625" customWidth="1"/>
    <col min="1271" max="1271" width="32.28515625" customWidth="1"/>
    <col min="1272" max="1272" width="18" customWidth="1"/>
    <col min="1273" max="1273" width="22" customWidth="1"/>
    <col min="1274" max="1274" width="17" customWidth="1"/>
    <col min="1275" max="1275" width="15.28515625" customWidth="1"/>
    <col min="1276" max="1276" width="15.85546875" customWidth="1"/>
    <col min="1277" max="1277" width="15.140625" customWidth="1"/>
    <col min="1278" max="1279" width="14.85546875" customWidth="1"/>
    <col min="1280" max="1280" width="13.5703125" customWidth="1"/>
    <col min="1281" max="1281" width="15.28515625" customWidth="1"/>
    <col min="1282" max="1282" width="14.28515625" customWidth="1"/>
    <col min="1283" max="1283" width="0" hidden="1" customWidth="1"/>
    <col min="1284" max="1284" width="10.140625" customWidth="1"/>
    <col min="1285" max="1285" width="7.5703125" customWidth="1"/>
    <col min="1286" max="1286" width="7.140625" customWidth="1"/>
    <col min="1287" max="1306" width="11.42578125" customWidth="1"/>
    <col min="1526" max="1526" width="6.28515625" customWidth="1"/>
    <col min="1527" max="1527" width="32.28515625" customWidth="1"/>
    <col min="1528" max="1528" width="18" customWidth="1"/>
    <col min="1529" max="1529" width="22" customWidth="1"/>
    <col min="1530" max="1530" width="17" customWidth="1"/>
    <col min="1531" max="1531" width="15.28515625" customWidth="1"/>
    <col min="1532" max="1532" width="15.85546875" customWidth="1"/>
    <col min="1533" max="1533" width="15.140625" customWidth="1"/>
    <col min="1534" max="1535" width="14.85546875" customWidth="1"/>
    <col min="1536" max="1536" width="13.5703125" customWidth="1"/>
    <col min="1537" max="1537" width="15.28515625" customWidth="1"/>
    <col min="1538" max="1538" width="14.28515625" customWidth="1"/>
    <col min="1539" max="1539" width="0" hidden="1" customWidth="1"/>
    <col min="1540" max="1540" width="10.140625" customWidth="1"/>
    <col min="1541" max="1541" width="7.5703125" customWidth="1"/>
    <col min="1542" max="1542" width="7.140625" customWidth="1"/>
    <col min="1543" max="1562" width="11.42578125" customWidth="1"/>
    <col min="1782" max="1782" width="6.28515625" customWidth="1"/>
    <col min="1783" max="1783" width="32.28515625" customWidth="1"/>
    <col min="1784" max="1784" width="18" customWidth="1"/>
    <col min="1785" max="1785" width="22" customWidth="1"/>
    <col min="1786" max="1786" width="17" customWidth="1"/>
    <col min="1787" max="1787" width="15.28515625" customWidth="1"/>
    <col min="1788" max="1788" width="15.85546875" customWidth="1"/>
    <col min="1789" max="1789" width="15.140625" customWidth="1"/>
    <col min="1790" max="1791" width="14.85546875" customWidth="1"/>
    <col min="1792" max="1792" width="13.5703125" customWidth="1"/>
    <col min="1793" max="1793" width="15.28515625" customWidth="1"/>
    <col min="1794" max="1794" width="14.28515625" customWidth="1"/>
    <col min="1795" max="1795" width="0" hidden="1" customWidth="1"/>
    <col min="1796" max="1796" width="10.140625" customWidth="1"/>
    <col min="1797" max="1797" width="7.5703125" customWidth="1"/>
    <col min="1798" max="1798" width="7.140625" customWidth="1"/>
    <col min="1799" max="1818" width="11.42578125" customWidth="1"/>
    <col min="2038" max="2038" width="6.28515625" customWidth="1"/>
    <col min="2039" max="2039" width="32.28515625" customWidth="1"/>
    <col min="2040" max="2040" width="18" customWidth="1"/>
    <col min="2041" max="2041" width="22" customWidth="1"/>
    <col min="2042" max="2042" width="17" customWidth="1"/>
    <col min="2043" max="2043" width="15.28515625" customWidth="1"/>
    <col min="2044" max="2044" width="15.85546875" customWidth="1"/>
    <col min="2045" max="2045" width="15.140625" customWidth="1"/>
    <col min="2046" max="2047" width="14.85546875" customWidth="1"/>
    <col min="2048" max="2048" width="13.5703125" customWidth="1"/>
    <col min="2049" max="2049" width="15.28515625" customWidth="1"/>
    <col min="2050" max="2050" width="14.28515625" customWidth="1"/>
    <col min="2051" max="2051" width="0" hidden="1" customWidth="1"/>
    <col min="2052" max="2052" width="10.140625" customWidth="1"/>
    <col min="2053" max="2053" width="7.5703125" customWidth="1"/>
    <col min="2054" max="2054" width="7.140625" customWidth="1"/>
    <col min="2055" max="2074" width="11.42578125" customWidth="1"/>
    <col min="2294" max="2294" width="6.28515625" customWidth="1"/>
    <col min="2295" max="2295" width="32.28515625" customWidth="1"/>
    <col min="2296" max="2296" width="18" customWidth="1"/>
    <col min="2297" max="2297" width="22" customWidth="1"/>
    <col min="2298" max="2298" width="17" customWidth="1"/>
    <col min="2299" max="2299" width="15.28515625" customWidth="1"/>
    <col min="2300" max="2300" width="15.85546875" customWidth="1"/>
    <col min="2301" max="2301" width="15.140625" customWidth="1"/>
    <col min="2302" max="2303" width="14.85546875" customWidth="1"/>
    <col min="2304" max="2304" width="13.5703125" customWidth="1"/>
    <col min="2305" max="2305" width="15.28515625" customWidth="1"/>
    <col min="2306" max="2306" width="14.28515625" customWidth="1"/>
    <col min="2307" max="2307" width="0" hidden="1" customWidth="1"/>
    <col min="2308" max="2308" width="10.140625" customWidth="1"/>
    <col min="2309" max="2309" width="7.5703125" customWidth="1"/>
    <col min="2310" max="2310" width="7.140625" customWidth="1"/>
    <col min="2311" max="2330" width="11.42578125" customWidth="1"/>
    <col min="2550" max="2550" width="6.28515625" customWidth="1"/>
    <col min="2551" max="2551" width="32.28515625" customWidth="1"/>
    <col min="2552" max="2552" width="18" customWidth="1"/>
    <col min="2553" max="2553" width="22" customWidth="1"/>
    <col min="2554" max="2554" width="17" customWidth="1"/>
    <col min="2555" max="2555" width="15.28515625" customWidth="1"/>
    <col min="2556" max="2556" width="15.85546875" customWidth="1"/>
    <col min="2557" max="2557" width="15.140625" customWidth="1"/>
    <col min="2558" max="2559" width="14.85546875" customWidth="1"/>
    <col min="2560" max="2560" width="13.5703125" customWidth="1"/>
    <col min="2561" max="2561" width="15.28515625" customWidth="1"/>
    <col min="2562" max="2562" width="14.28515625" customWidth="1"/>
    <col min="2563" max="2563" width="0" hidden="1" customWidth="1"/>
    <col min="2564" max="2564" width="10.140625" customWidth="1"/>
    <col min="2565" max="2565" width="7.5703125" customWidth="1"/>
    <col min="2566" max="2566" width="7.140625" customWidth="1"/>
    <col min="2567" max="2586" width="11.42578125" customWidth="1"/>
    <col min="2806" max="2806" width="6.28515625" customWidth="1"/>
    <col min="2807" max="2807" width="32.28515625" customWidth="1"/>
    <col min="2808" max="2808" width="18" customWidth="1"/>
    <col min="2809" max="2809" width="22" customWidth="1"/>
    <col min="2810" max="2810" width="17" customWidth="1"/>
    <col min="2811" max="2811" width="15.28515625" customWidth="1"/>
    <col min="2812" max="2812" width="15.85546875" customWidth="1"/>
    <col min="2813" max="2813" width="15.140625" customWidth="1"/>
    <col min="2814" max="2815" width="14.85546875" customWidth="1"/>
    <col min="2816" max="2816" width="13.5703125" customWidth="1"/>
    <col min="2817" max="2817" width="15.28515625" customWidth="1"/>
    <col min="2818" max="2818" width="14.28515625" customWidth="1"/>
    <col min="2819" max="2819" width="0" hidden="1" customWidth="1"/>
    <col min="2820" max="2820" width="10.140625" customWidth="1"/>
    <col min="2821" max="2821" width="7.5703125" customWidth="1"/>
    <col min="2822" max="2822" width="7.140625" customWidth="1"/>
    <col min="2823" max="2842" width="11.42578125" customWidth="1"/>
    <col min="3062" max="3062" width="6.28515625" customWidth="1"/>
    <col min="3063" max="3063" width="32.28515625" customWidth="1"/>
    <col min="3064" max="3064" width="18" customWidth="1"/>
    <col min="3065" max="3065" width="22" customWidth="1"/>
    <col min="3066" max="3066" width="17" customWidth="1"/>
    <col min="3067" max="3067" width="15.28515625" customWidth="1"/>
    <col min="3068" max="3068" width="15.85546875" customWidth="1"/>
    <col min="3069" max="3069" width="15.140625" customWidth="1"/>
    <col min="3070" max="3071" width="14.85546875" customWidth="1"/>
    <col min="3072" max="3072" width="13.5703125" customWidth="1"/>
    <col min="3073" max="3073" width="15.28515625" customWidth="1"/>
    <col min="3074" max="3074" width="14.28515625" customWidth="1"/>
    <col min="3075" max="3075" width="0" hidden="1" customWidth="1"/>
    <col min="3076" max="3076" width="10.140625" customWidth="1"/>
    <col min="3077" max="3077" width="7.5703125" customWidth="1"/>
    <col min="3078" max="3078" width="7.140625" customWidth="1"/>
    <col min="3079" max="3098" width="11.42578125" customWidth="1"/>
    <col min="3318" max="3318" width="6.28515625" customWidth="1"/>
    <col min="3319" max="3319" width="32.28515625" customWidth="1"/>
    <col min="3320" max="3320" width="18" customWidth="1"/>
    <col min="3321" max="3321" width="22" customWidth="1"/>
    <col min="3322" max="3322" width="17" customWidth="1"/>
    <col min="3323" max="3323" width="15.28515625" customWidth="1"/>
    <col min="3324" max="3324" width="15.85546875" customWidth="1"/>
    <col min="3325" max="3325" width="15.140625" customWidth="1"/>
    <col min="3326" max="3327" width="14.85546875" customWidth="1"/>
    <col min="3328" max="3328" width="13.5703125" customWidth="1"/>
    <col min="3329" max="3329" width="15.28515625" customWidth="1"/>
    <col min="3330" max="3330" width="14.28515625" customWidth="1"/>
    <col min="3331" max="3331" width="0" hidden="1" customWidth="1"/>
    <col min="3332" max="3332" width="10.140625" customWidth="1"/>
    <col min="3333" max="3333" width="7.5703125" customWidth="1"/>
    <col min="3334" max="3334" width="7.140625" customWidth="1"/>
    <col min="3335" max="3354" width="11.42578125" customWidth="1"/>
    <col min="3574" max="3574" width="6.28515625" customWidth="1"/>
    <col min="3575" max="3575" width="32.28515625" customWidth="1"/>
    <col min="3576" max="3576" width="18" customWidth="1"/>
    <col min="3577" max="3577" width="22" customWidth="1"/>
    <col min="3578" max="3578" width="17" customWidth="1"/>
    <col min="3579" max="3579" width="15.28515625" customWidth="1"/>
    <col min="3580" max="3580" width="15.85546875" customWidth="1"/>
    <col min="3581" max="3581" width="15.140625" customWidth="1"/>
    <col min="3582" max="3583" width="14.85546875" customWidth="1"/>
    <col min="3584" max="3584" width="13.5703125" customWidth="1"/>
    <col min="3585" max="3585" width="15.28515625" customWidth="1"/>
    <col min="3586" max="3586" width="14.28515625" customWidth="1"/>
    <col min="3587" max="3587" width="0" hidden="1" customWidth="1"/>
    <col min="3588" max="3588" width="10.140625" customWidth="1"/>
    <col min="3589" max="3589" width="7.5703125" customWidth="1"/>
    <col min="3590" max="3590" width="7.140625" customWidth="1"/>
    <col min="3591" max="3610" width="11.42578125" customWidth="1"/>
    <col min="3830" max="3830" width="6.28515625" customWidth="1"/>
    <col min="3831" max="3831" width="32.28515625" customWidth="1"/>
    <col min="3832" max="3832" width="18" customWidth="1"/>
    <col min="3833" max="3833" width="22" customWidth="1"/>
    <col min="3834" max="3834" width="17" customWidth="1"/>
    <col min="3835" max="3835" width="15.28515625" customWidth="1"/>
    <col min="3836" max="3836" width="15.85546875" customWidth="1"/>
    <col min="3837" max="3837" width="15.140625" customWidth="1"/>
    <col min="3838" max="3839" width="14.85546875" customWidth="1"/>
    <col min="3840" max="3840" width="13.5703125" customWidth="1"/>
    <col min="3841" max="3841" width="15.28515625" customWidth="1"/>
    <col min="3842" max="3842" width="14.28515625" customWidth="1"/>
    <col min="3843" max="3843" width="0" hidden="1" customWidth="1"/>
    <col min="3844" max="3844" width="10.140625" customWidth="1"/>
    <col min="3845" max="3845" width="7.5703125" customWidth="1"/>
    <col min="3846" max="3846" width="7.140625" customWidth="1"/>
    <col min="3847" max="3866" width="11.42578125" customWidth="1"/>
    <col min="4086" max="4086" width="6.28515625" customWidth="1"/>
    <col min="4087" max="4087" width="32.28515625" customWidth="1"/>
    <col min="4088" max="4088" width="18" customWidth="1"/>
    <col min="4089" max="4089" width="22" customWidth="1"/>
    <col min="4090" max="4090" width="17" customWidth="1"/>
    <col min="4091" max="4091" width="15.28515625" customWidth="1"/>
    <col min="4092" max="4092" width="15.85546875" customWidth="1"/>
    <col min="4093" max="4093" width="15.140625" customWidth="1"/>
    <col min="4094" max="4095" width="14.85546875" customWidth="1"/>
    <col min="4096" max="4096" width="13.5703125" customWidth="1"/>
    <col min="4097" max="4097" width="15.28515625" customWidth="1"/>
    <col min="4098" max="4098" width="14.28515625" customWidth="1"/>
    <col min="4099" max="4099" width="0" hidden="1" customWidth="1"/>
    <col min="4100" max="4100" width="10.140625" customWidth="1"/>
    <col min="4101" max="4101" width="7.5703125" customWidth="1"/>
    <col min="4102" max="4102" width="7.140625" customWidth="1"/>
    <col min="4103" max="4122" width="11.42578125" customWidth="1"/>
    <col min="4342" max="4342" width="6.28515625" customWidth="1"/>
    <col min="4343" max="4343" width="32.28515625" customWidth="1"/>
    <col min="4344" max="4344" width="18" customWidth="1"/>
    <col min="4345" max="4345" width="22" customWidth="1"/>
    <col min="4346" max="4346" width="17" customWidth="1"/>
    <col min="4347" max="4347" width="15.28515625" customWidth="1"/>
    <col min="4348" max="4348" width="15.85546875" customWidth="1"/>
    <col min="4349" max="4349" width="15.140625" customWidth="1"/>
    <col min="4350" max="4351" width="14.85546875" customWidth="1"/>
    <col min="4352" max="4352" width="13.5703125" customWidth="1"/>
    <col min="4353" max="4353" width="15.28515625" customWidth="1"/>
    <col min="4354" max="4354" width="14.28515625" customWidth="1"/>
    <col min="4355" max="4355" width="0" hidden="1" customWidth="1"/>
    <col min="4356" max="4356" width="10.140625" customWidth="1"/>
    <col min="4357" max="4357" width="7.5703125" customWidth="1"/>
    <col min="4358" max="4358" width="7.140625" customWidth="1"/>
    <col min="4359" max="4378" width="11.42578125" customWidth="1"/>
    <col min="4598" max="4598" width="6.28515625" customWidth="1"/>
    <col min="4599" max="4599" width="32.28515625" customWidth="1"/>
    <col min="4600" max="4600" width="18" customWidth="1"/>
    <col min="4601" max="4601" width="22" customWidth="1"/>
    <col min="4602" max="4602" width="17" customWidth="1"/>
    <col min="4603" max="4603" width="15.28515625" customWidth="1"/>
    <col min="4604" max="4604" width="15.85546875" customWidth="1"/>
    <col min="4605" max="4605" width="15.140625" customWidth="1"/>
    <col min="4606" max="4607" width="14.85546875" customWidth="1"/>
    <col min="4608" max="4608" width="13.5703125" customWidth="1"/>
    <col min="4609" max="4609" width="15.28515625" customWidth="1"/>
    <col min="4610" max="4610" width="14.28515625" customWidth="1"/>
    <col min="4611" max="4611" width="0" hidden="1" customWidth="1"/>
    <col min="4612" max="4612" width="10.140625" customWidth="1"/>
    <col min="4613" max="4613" width="7.5703125" customWidth="1"/>
    <col min="4614" max="4614" width="7.140625" customWidth="1"/>
    <col min="4615" max="4634" width="11.42578125" customWidth="1"/>
    <col min="4854" max="4854" width="6.28515625" customWidth="1"/>
    <col min="4855" max="4855" width="32.28515625" customWidth="1"/>
    <col min="4856" max="4856" width="18" customWidth="1"/>
    <col min="4857" max="4857" width="22" customWidth="1"/>
    <col min="4858" max="4858" width="17" customWidth="1"/>
    <col min="4859" max="4859" width="15.28515625" customWidth="1"/>
    <col min="4860" max="4860" width="15.85546875" customWidth="1"/>
    <col min="4861" max="4861" width="15.140625" customWidth="1"/>
    <col min="4862" max="4863" width="14.85546875" customWidth="1"/>
    <col min="4864" max="4864" width="13.5703125" customWidth="1"/>
    <col min="4865" max="4865" width="15.28515625" customWidth="1"/>
    <col min="4866" max="4866" width="14.28515625" customWidth="1"/>
    <col min="4867" max="4867" width="0" hidden="1" customWidth="1"/>
    <col min="4868" max="4868" width="10.140625" customWidth="1"/>
    <col min="4869" max="4869" width="7.5703125" customWidth="1"/>
    <col min="4870" max="4870" width="7.140625" customWidth="1"/>
    <col min="4871" max="4890" width="11.42578125" customWidth="1"/>
    <col min="5110" max="5110" width="6.28515625" customWidth="1"/>
    <col min="5111" max="5111" width="32.28515625" customWidth="1"/>
    <col min="5112" max="5112" width="18" customWidth="1"/>
    <col min="5113" max="5113" width="22" customWidth="1"/>
    <col min="5114" max="5114" width="17" customWidth="1"/>
    <col min="5115" max="5115" width="15.28515625" customWidth="1"/>
    <col min="5116" max="5116" width="15.85546875" customWidth="1"/>
    <col min="5117" max="5117" width="15.140625" customWidth="1"/>
    <col min="5118" max="5119" width="14.85546875" customWidth="1"/>
    <col min="5120" max="5120" width="13.5703125" customWidth="1"/>
    <col min="5121" max="5121" width="15.28515625" customWidth="1"/>
    <col min="5122" max="5122" width="14.28515625" customWidth="1"/>
    <col min="5123" max="5123" width="0" hidden="1" customWidth="1"/>
    <col min="5124" max="5124" width="10.140625" customWidth="1"/>
    <col min="5125" max="5125" width="7.5703125" customWidth="1"/>
    <col min="5126" max="5126" width="7.140625" customWidth="1"/>
    <col min="5127" max="5146" width="11.42578125" customWidth="1"/>
    <col min="5366" max="5366" width="6.28515625" customWidth="1"/>
    <col min="5367" max="5367" width="32.28515625" customWidth="1"/>
    <col min="5368" max="5368" width="18" customWidth="1"/>
    <col min="5369" max="5369" width="22" customWidth="1"/>
    <col min="5370" max="5370" width="17" customWidth="1"/>
    <col min="5371" max="5371" width="15.28515625" customWidth="1"/>
    <col min="5372" max="5372" width="15.85546875" customWidth="1"/>
    <col min="5373" max="5373" width="15.140625" customWidth="1"/>
    <col min="5374" max="5375" width="14.85546875" customWidth="1"/>
    <col min="5376" max="5376" width="13.5703125" customWidth="1"/>
    <col min="5377" max="5377" width="15.28515625" customWidth="1"/>
    <col min="5378" max="5378" width="14.28515625" customWidth="1"/>
    <col min="5379" max="5379" width="0" hidden="1" customWidth="1"/>
    <col min="5380" max="5380" width="10.140625" customWidth="1"/>
    <col min="5381" max="5381" width="7.5703125" customWidth="1"/>
    <col min="5382" max="5382" width="7.140625" customWidth="1"/>
    <col min="5383" max="5402" width="11.42578125" customWidth="1"/>
    <col min="5622" max="5622" width="6.28515625" customWidth="1"/>
    <col min="5623" max="5623" width="32.28515625" customWidth="1"/>
    <col min="5624" max="5624" width="18" customWidth="1"/>
    <col min="5625" max="5625" width="22" customWidth="1"/>
    <col min="5626" max="5626" width="17" customWidth="1"/>
    <col min="5627" max="5627" width="15.28515625" customWidth="1"/>
    <col min="5628" max="5628" width="15.85546875" customWidth="1"/>
    <col min="5629" max="5629" width="15.140625" customWidth="1"/>
    <col min="5630" max="5631" width="14.85546875" customWidth="1"/>
    <col min="5632" max="5632" width="13.5703125" customWidth="1"/>
    <col min="5633" max="5633" width="15.28515625" customWidth="1"/>
    <col min="5634" max="5634" width="14.28515625" customWidth="1"/>
    <col min="5635" max="5635" width="0" hidden="1" customWidth="1"/>
    <col min="5636" max="5636" width="10.140625" customWidth="1"/>
    <col min="5637" max="5637" width="7.5703125" customWidth="1"/>
    <col min="5638" max="5638" width="7.140625" customWidth="1"/>
    <col min="5639" max="5658" width="11.42578125" customWidth="1"/>
    <col min="5878" max="5878" width="6.28515625" customWidth="1"/>
    <col min="5879" max="5879" width="32.28515625" customWidth="1"/>
    <col min="5880" max="5880" width="18" customWidth="1"/>
    <col min="5881" max="5881" width="22" customWidth="1"/>
    <col min="5882" max="5882" width="17" customWidth="1"/>
    <col min="5883" max="5883" width="15.28515625" customWidth="1"/>
    <col min="5884" max="5884" width="15.85546875" customWidth="1"/>
    <col min="5885" max="5885" width="15.140625" customWidth="1"/>
    <col min="5886" max="5887" width="14.85546875" customWidth="1"/>
    <col min="5888" max="5888" width="13.5703125" customWidth="1"/>
    <col min="5889" max="5889" width="15.28515625" customWidth="1"/>
    <col min="5890" max="5890" width="14.28515625" customWidth="1"/>
    <col min="5891" max="5891" width="0" hidden="1" customWidth="1"/>
    <col min="5892" max="5892" width="10.140625" customWidth="1"/>
    <col min="5893" max="5893" width="7.5703125" customWidth="1"/>
    <col min="5894" max="5894" width="7.140625" customWidth="1"/>
    <col min="5895" max="5914" width="11.42578125" customWidth="1"/>
    <col min="6134" max="6134" width="6.28515625" customWidth="1"/>
    <col min="6135" max="6135" width="32.28515625" customWidth="1"/>
    <col min="6136" max="6136" width="18" customWidth="1"/>
    <col min="6137" max="6137" width="22" customWidth="1"/>
    <col min="6138" max="6138" width="17" customWidth="1"/>
    <col min="6139" max="6139" width="15.28515625" customWidth="1"/>
    <col min="6140" max="6140" width="15.85546875" customWidth="1"/>
    <col min="6141" max="6141" width="15.140625" customWidth="1"/>
    <col min="6142" max="6143" width="14.85546875" customWidth="1"/>
    <col min="6144" max="6144" width="13.5703125" customWidth="1"/>
    <col min="6145" max="6145" width="15.28515625" customWidth="1"/>
    <col min="6146" max="6146" width="14.28515625" customWidth="1"/>
    <col min="6147" max="6147" width="0" hidden="1" customWidth="1"/>
    <col min="6148" max="6148" width="10.140625" customWidth="1"/>
    <col min="6149" max="6149" width="7.5703125" customWidth="1"/>
    <col min="6150" max="6150" width="7.140625" customWidth="1"/>
    <col min="6151" max="6170" width="11.42578125" customWidth="1"/>
    <col min="6390" max="6390" width="6.28515625" customWidth="1"/>
    <col min="6391" max="6391" width="32.28515625" customWidth="1"/>
    <col min="6392" max="6392" width="18" customWidth="1"/>
    <col min="6393" max="6393" width="22" customWidth="1"/>
    <col min="6394" max="6394" width="17" customWidth="1"/>
    <col min="6395" max="6395" width="15.28515625" customWidth="1"/>
    <col min="6396" max="6396" width="15.85546875" customWidth="1"/>
    <col min="6397" max="6397" width="15.140625" customWidth="1"/>
    <col min="6398" max="6399" width="14.85546875" customWidth="1"/>
    <col min="6400" max="6400" width="13.5703125" customWidth="1"/>
    <col min="6401" max="6401" width="15.28515625" customWidth="1"/>
    <col min="6402" max="6402" width="14.28515625" customWidth="1"/>
    <col min="6403" max="6403" width="0" hidden="1" customWidth="1"/>
    <col min="6404" max="6404" width="10.140625" customWidth="1"/>
    <col min="6405" max="6405" width="7.5703125" customWidth="1"/>
    <col min="6406" max="6406" width="7.140625" customWidth="1"/>
    <col min="6407" max="6426" width="11.42578125" customWidth="1"/>
    <col min="6646" max="6646" width="6.28515625" customWidth="1"/>
    <col min="6647" max="6647" width="32.28515625" customWidth="1"/>
    <col min="6648" max="6648" width="18" customWidth="1"/>
    <col min="6649" max="6649" width="22" customWidth="1"/>
    <col min="6650" max="6650" width="17" customWidth="1"/>
    <col min="6651" max="6651" width="15.28515625" customWidth="1"/>
    <col min="6652" max="6652" width="15.85546875" customWidth="1"/>
    <col min="6653" max="6653" width="15.140625" customWidth="1"/>
    <col min="6654" max="6655" width="14.85546875" customWidth="1"/>
    <col min="6656" max="6656" width="13.5703125" customWidth="1"/>
    <col min="6657" max="6657" width="15.28515625" customWidth="1"/>
    <col min="6658" max="6658" width="14.28515625" customWidth="1"/>
    <col min="6659" max="6659" width="0" hidden="1" customWidth="1"/>
    <col min="6660" max="6660" width="10.140625" customWidth="1"/>
    <col min="6661" max="6661" width="7.5703125" customWidth="1"/>
    <col min="6662" max="6662" width="7.140625" customWidth="1"/>
    <col min="6663" max="6682" width="11.42578125" customWidth="1"/>
    <col min="6902" max="6902" width="6.28515625" customWidth="1"/>
    <col min="6903" max="6903" width="32.28515625" customWidth="1"/>
    <col min="6904" max="6904" width="18" customWidth="1"/>
    <col min="6905" max="6905" width="22" customWidth="1"/>
    <col min="6906" max="6906" width="17" customWidth="1"/>
    <col min="6907" max="6907" width="15.28515625" customWidth="1"/>
    <col min="6908" max="6908" width="15.85546875" customWidth="1"/>
    <col min="6909" max="6909" width="15.140625" customWidth="1"/>
    <col min="6910" max="6911" width="14.85546875" customWidth="1"/>
    <col min="6912" max="6912" width="13.5703125" customWidth="1"/>
    <col min="6913" max="6913" width="15.28515625" customWidth="1"/>
    <col min="6914" max="6914" width="14.28515625" customWidth="1"/>
    <col min="6915" max="6915" width="0" hidden="1" customWidth="1"/>
    <col min="6916" max="6916" width="10.140625" customWidth="1"/>
    <col min="6917" max="6917" width="7.5703125" customWidth="1"/>
    <col min="6918" max="6918" width="7.140625" customWidth="1"/>
    <col min="6919" max="6938" width="11.42578125" customWidth="1"/>
    <col min="7158" max="7158" width="6.28515625" customWidth="1"/>
    <col min="7159" max="7159" width="32.28515625" customWidth="1"/>
    <col min="7160" max="7160" width="18" customWidth="1"/>
    <col min="7161" max="7161" width="22" customWidth="1"/>
    <col min="7162" max="7162" width="17" customWidth="1"/>
    <col min="7163" max="7163" width="15.28515625" customWidth="1"/>
    <col min="7164" max="7164" width="15.85546875" customWidth="1"/>
    <col min="7165" max="7165" width="15.140625" customWidth="1"/>
    <col min="7166" max="7167" width="14.85546875" customWidth="1"/>
    <col min="7168" max="7168" width="13.5703125" customWidth="1"/>
    <col min="7169" max="7169" width="15.28515625" customWidth="1"/>
    <col min="7170" max="7170" width="14.28515625" customWidth="1"/>
    <col min="7171" max="7171" width="0" hidden="1" customWidth="1"/>
    <col min="7172" max="7172" width="10.140625" customWidth="1"/>
    <col min="7173" max="7173" width="7.5703125" customWidth="1"/>
    <col min="7174" max="7174" width="7.140625" customWidth="1"/>
    <col min="7175" max="7194" width="11.42578125" customWidth="1"/>
    <col min="7414" max="7414" width="6.28515625" customWidth="1"/>
    <col min="7415" max="7415" width="32.28515625" customWidth="1"/>
    <col min="7416" max="7416" width="18" customWidth="1"/>
    <col min="7417" max="7417" width="22" customWidth="1"/>
    <col min="7418" max="7418" width="17" customWidth="1"/>
    <col min="7419" max="7419" width="15.28515625" customWidth="1"/>
    <col min="7420" max="7420" width="15.85546875" customWidth="1"/>
    <col min="7421" max="7421" width="15.140625" customWidth="1"/>
    <col min="7422" max="7423" width="14.85546875" customWidth="1"/>
    <col min="7424" max="7424" width="13.5703125" customWidth="1"/>
    <col min="7425" max="7425" width="15.28515625" customWidth="1"/>
    <col min="7426" max="7426" width="14.28515625" customWidth="1"/>
    <col min="7427" max="7427" width="0" hidden="1" customWidth="1"/>
    <col min="7428" max="7428" width="10.140625" customWidth="1"/>
    <col min="7429" max="7429" width="7.5703125" customWidth="1"/>
    <col min="7430" max="7430" width="7.140625" customWidth="1"/>
    <col min="7431" max="7450" width="11.42578125" customWidth="1"/>
    <col min="7670" max="7670" width="6.28515625" customWidth="1"/>
    <col min="7671" max="7671" width="32.28515625" customWidth="1"/>
    <col min="7672" max="7672" width="18" customWidth="1"/>
    <col min="7673" max="7673" width="22" customWidth="1"/>
    <col min="7674" max="7674" width="17" customWidth="1"/>
    <col min="7675" max="7675" width="15.28515625" customWidth="1"/>
    <col min="7676" max="7676" width="15.85546875" customWidth="1"/>
    <col min="7677" max="7677" width="15.140625" customWidth="1"/>
    <col min="7678" max="7679" width="14.85546875" customWidth="1"/>
    <col min="7680" max="7680" width="13.5703125" customWidth="1"/>
    <col min="7681" max="7681" width="15.28515625" customWidth="1"/>
    <col min="7682" max="7682" width="14.28515625" customWidth="1"/>
    <col min="7683" max="7683" width="0" hidden="1" customWidth="1"/>
    <col min="7684" max="7684" width="10.140625" customWidth="1"/>
    <col min="7685" max="7685" width="7.5703125" customWidth="1"/>
    <col min="7686" max="7686" width="7.140625" customWidth="1"/>
    <col min="7687" max="7706" width="11.42578125" customWidth="1"/>
    <col min="7926" max="7926" width="6.28515625" customWidth="1"/>
    <col min="7927" max="7927" width="32.28515625" customWidth="1"/>
    <col min="7928" max="7928" width="18" customWidth="1"/>
    <col min="7929" max="7929" width="22" customWidth="1"/>
    <col min="7930" max="7930" width="17" customWidth="1"/>
    <col min="7931" max="7931" width="15.28515625" customWidth="1"/>
    <col min="7932" max="7932" width="15.85546875" customWidth="1"/>
    <col min="7933" max="7933" width="15.140625" customWidth="1"/>
    <col min="7934" max="7935" width="14.85546875" customWidth="1"/>
    <col min="7936" max="7936" width="13.5703125" customWidth="1"/>
    <col min="7937" max="7937" width="15.28515625" customWidth="1"/>
    <col min="7938" max="7938" width="14.28515625" customWidth="1"/>
    <col min="7939" max="7939" width="0" hidden="1" customWidth="1"/>
    <col min="7940" max="7940" width="10.140625" customWidth="1"/>
    <col min="7941" max="7941" width="7.5703125" customWidth="1"/>
    <col min="7942" max="7942" width="7.140625" customWidth="1"/>
    <col min="7943" max="7962" width="11.42578125" customWidth="1"/>
    <col min="8182" max="8182" width="6.28515625" customWidth="1"/>
    <col min="8183" max="8183" width="32.28515625" customWidth="1"/>
    <col min="8184" max="8184" width="18" customWidth="1"/>
    <col min="8185" max="8185" width="22" customWidth="1"/>
    <col min="8186" max="8186" width="17" customWidth="1"/>
    <col min="8187" max="8187" width="15.28515625" customWidth="1"/>
    <col min="8188" max="8188" width="15.85546875" customWidth="1"/>
    <col min="8189" max="8189" width="15.140625" customWidth="1"/>
    <col min="8190" max="8191" width="14.85546875" customWidth="1"/>
    <col min="8192" max="8192" width="13.5703125" customWidth="1"/>
    <col min="8193" max="8193" width="15.28515625" customWidth="1"/>
    <col min="8194" max="8194" width="14.28515625" customWidth="1"/>
    <col min="8195" max="8195" width="0" hidden="1" customWidth="1"/>
    <col min="8196" max="8196" width="10.140625" customWidth="1"/>
    <col min="8197" max="8197" width="7.5703125" customWidth="1"/>
    <col min="8198" max="8198" width="7.140625" customWidth="1"/>
    <col min="8199" max="8218" width="11.42578125" customWidth="1"/>
    <col min="8438" max="8438" width="6.28515625" customWidth="1"/>
    <col min="8439" max="8439" width="32.28515625" customWidth="1"/>
    <col min="8440" max="8440" width="18" customWidth="1"/>
    <col min="8441" max="8441" width="22" customWidth="1"/>
    <col min="8442" max="8442" width="17" customWidth="1"/>
    <col min="8443" max="8443" width="15.28515625" customWidth="1"/>
    <col min="8444" max="8444" width="15.85546875" customWidth="1"/>
    <col min="8445" max="8445" width="15.140625" customWidth="1"/>
    <col min="8446" max="8447" width="14.85546875" customWidth="1"/>
    <col min="8448" max="8448" width="13.5703125" customWidth="1"/>
    <col min="8449" max="8449" width="15.28515625" customWidth="1"/>
    <col min="8450" max="8450" width="14.28515625" customWidth="1"/>
    <col min="8451" max="8451" width="0" hidden="1" customWidth="1"/>
    <col min="8452" max="8452" width="10.140625" customWidth="1"/>
    <col min="8453" max="8453" width="7.5703125" customWidth="1"/>
    <col min="8454" max="8454" width="7.140625" customWidth="1"/>
    <col min="8455" max="8474" width="11.42578125" customWidth="1"/>
    <col min="8694" max="8694" width="6.28515625" customWidth="1"/>
    <col min="8695" max="8695" width="32.28515625" customWidth="1"/>
    <col min="8696" max="8696" width="18" customWidth="1"/>
    <col min="8697" max="8697" width="22" customWidth="1"/>
    <col min="8698" max="8698" width="17" customWidth="1"/>
    <col min="8699" max="8699" width="15.28515625" customWidth="1"/>
    <col min="8700" max="8700" width="15.85546875" customWidth="1"/>
    <col min="8701" max="8701" width="15.140625" customWidth="1"/>
    <col min="8702" max="8703" width="14.85546875" customWidth="1"/>
    <col min="8704" max="8704" width="13.5703125" customWidth="1"/>
    <col min="8705" max="8705" width="15.28515625" customWidth="1"/>
    <col min="8706" max="8706" width="14.28515625" customWidth="1"/>
    <col min="8707" max="8707" width="0" hidden="1" customWidth="1"/>
    <col min="8708" max="8708" width="10.140625" customWidth="1"/>
    <col min="8709" max="8709" width="7.5703125" customWidth="1"/>
    <col min="8710" max="8710" width="7.140625" customWidth="1"/>
    <col min="8711" max="8730" width="11.42578125" customWidth="1"/>
    <col min="8950" max="8950" width="6.28515625" customWidth="1"/>
    <col min="8951" max="8951" width="32.28515625" customWidth="1"/>
    <col min="8952" max="8952" width="18" customWidth="1"/>
    <col min="8953" max="8953" width="22" customWidth="1"/>
    <col min="8954" max="8954" width="17" customWidth="1"/>
    <col min="8955" max="8955" width="15.28515625" customWidth="1"/>
    <col min="8956" max="8956" width="15.85546875" customWidth="1"/>
    <col min="8957" max="8957" width="15.140625" customWidth="1"/>
    <col min="8958" max="8959" width="14.85546875" customWidth="1"/>
    <col min="8960" max="8960" width="13.5703125" customWidth="1"/>
    <col min="8961" max="8961" width="15.28515625" customWidth="1"/>
    <col min="8962" max="8962" width="14.28515625" customWidth="1"/>
    <col min="8963" max="8963" width="0" hidden="1" customWidth="1"/>
    <col min="8964" max="8964" width="10.140625" customWidth="1"/>
    <col min="8965" max="8965" width="7.5703125" customWidth="1"/>
    <col min="8966" max="8966" width="7.140625" customWidth="1"/>
    <col min="8967" max="8986" width="11.42578125" customWidth="1"/>
    <col min="9206" max="9206" width="6.28515625" customWidth="1"/>
    <col min="9207" max="9207" width="32.28515625" customWidth="1"/>
    <col min="9208" max="9208" width="18" customWidth="1"/>
    <col min="9209" max="9209" width="22" customWidth="1"/>
    <col min="9210" max="9210" width="17" customWidth="1"/>
    <col min="9211" max="9211" width="15.28515625" customWidth="1"/>
    <col min="9212" max="9212" width="15.85546875" customWidth="1"/>
    <col min="9213" max="9213" width="15.140625" customWidth="1"/>
    <col min="9214" max="9215" width="14.85546875" customWidth="1"/>
    <col min="9216" max="9216" width="13.5703125" customWidth="1"/>
    <col min="9217" max="9217" width="15.28515625" customWidth="1"/>
    <col min="9218" max="9218" width="14.28515625" customWidth="1"/>
    <col min="9219" max="9219" width="0" hidden="1" customWidth="1"/>
    <col min="9220" max="9220" width="10.140625" customWidth="1"/>
    <col min="9221" max="9221" width="7.5703125" customWidth="1"/>
    <col min="9222" max="9222" width="7.140625" customWidth="1"/>
    <col min="9223" max="9242" width="11.42578125" customWidth="1"/>
    <col min="9462" max="9462" width="6.28515625" customWidth="1"/>
    <col min="9463" max="9463" width="32.28515625" customWidth="1"/>
    <col min="9464" max="9464" width="18" customWidth="1"/>
    <col min="9465" max="9465" width="22" customWidth="1"/>
    <col min="9466" max="9466" width="17" customWidth="1"/>
    <col min="9467" max="9467" width="15.28515625" customWidth="1"/>
    <col min="9468" max="9468" width="15.85546875" customWidth="1"/>
    <col min="9469" max="9469" width="15.140625" customWidth="1"/>
    <col min="9470" max="9471" width="14.85546875" customWidth="1"/>
    <col min="9472" max="9472" width="13.5703125" customWidth="1"/>
    <col min="9473" max="9473" width="15.28515625" customWidth="1"/>
    <col min="9474" max="9474" width="14.28515625" customWidth="1"/>
    <col min="9475" max="9475" width="0" hidden="1" customWidth="1"/>
    <col min="9476" max="9476" width="10.140625" customWidth="1"/>
    <col min="9477" max="9477" width="7.5703125" customWidth="1"/>
    <col min="9478" max="9478" width="7.140625" customWidth="1"/>
    <col min="9479" max="9498" width="11.42578125" customWidth="1"/>
    <col min="9718" max="9718" width="6.28515625" customWidth="1"/>
    <col min="9719" max="9719" width="32.28515625" customWidth="1"/>
    <col min="9720" max="9720" width="18" customWidth="1"/>
    <col min="9721" max="9721" width="22" customWidth="1"/>
    <col min="9722" max="9722" width="17" customWidth="1"/>
    <col min="9723" max="9723" width="15.28515625" customWidth="1"/>
    <col min="9724" max="9724" width="15.85546875" customWidth="1"/>
    <col min="9725" max="9725" width="15.140625" customWidth="1"/>
    <col min="9726" max="9727" width="14.85546875" customWidth="1"/>
    <col min="9728" max="9728" width="13.5703125" customWidth="1"/>
    <col min="9729" max="9729" width="15.28515625" customWidth="1"/>
    <col min="9730" max="9730" width="14.28515625" customWidth="1"/>
    <col min="9731" max="9731" width="0" hidden="1" customWidth="1"/>
    <col min="9732" max="9732" width="10.140625" customWidth="1"/>
    <col min="9733" max="9733" width="7.5703125" customWidth="1"/>
    <col min="9734" max="9734" width="7.140625" customWidth="1"/>
    <col min="9735" max="9754" width="11.42578125" customWidth="1"/>
    <col min="9974" max="9974" width="6.28515625" customWidth="1"/>
    <col min="9975" max="9975" width="32.28515625" customWidth="1"/>
    <col min="9976" max="9976" width="18" customWidth="1"/>
    <col min="9977" max="9977" width="22" customWidth="1"/>
    <col min="9978" max="9978" width="17" customWidth="1"/>
    <col min="9979" max="9979" width="15.28515625" customWidth="1"/>
    <col min="9980" max="9980" width="15.85546875" customWidth="1"/>
    <col min="9981" max="9981" width="15.140625" customWidth="1"/>
    <col min="9982" max="9983" width="14.85546875" customWidth="1"/>
    <col min="9984" max="9984" width="13.5703125" customWidth="1"/>
    <col min="9985" max="9985" width="15.28515625" customWidth="1"/>
    <col min="9986" max="9986" width="14.28515625" customWidth="1"/>
    <col min="9987" max="9987" width="0" hidden="1" customWidth="1"/>
    <col min="9988" max="9988" width="10.140625" customWidth="1"/>
    <col min="9989" max="9989" width="7.5703125" customWidth="1"/>
    <col min="9990" max="9990" width="7.140625" customWidth="1"/>
    <col min="9991" max="10010" width="11.42578125" customWidth="1"/>
    <col min="10230" max="10230" width="6.28515625" customWidth="1"/>
    <col min="10231" max="10231" width="32.28515625" customWidth="1"/>
    <col min="10232" max="10232" width="18" customWidth="1"/>
    <col min="10233" max="10233" width="22" customWidth="1"/>
    <col min="10234" max="10234" width="17" customWidth="1"/>
    <col min="10235" max="10235" width="15.28515625" customWidth="1"/>
    <col min="10236" max="10236" width="15.85546875" customWidth="1"/>
    <col min="10237" max="10237" width="15.140625" customWidth="1"/>
    <col min="10238" max="10239" width="14.85546875" customWidth="1"/>
    <col min="10240" max="10240" width="13.5703125" customWidth="1"/>
    <col min="10241" max="10241" width="15.28515625" customWidth="1"/>
    <col min="10242" max="10242" width="14.28515625" customWidth="1"/>
    <col min="10243" max="10243" width="0" hidden="1" customWidth="1"/>
    <col min="10244" max="10244" width="10.140625" customWidth="1"/>
    <col min="10245" max="10245" width="7.5703125" customWidth="1"/>
    <col min="10246" max="10246" width="7.140625" customWidth="1"/>
    <col min="10247" max="10266" width="11.42578125" customWidth="1"/>
    <col min="10486" max="10486" width="6.28515625" customWidth="1"/>
    <col min="10487" max="10487" width="32.28515625" customWidth="1"/>
    <col min="10488" max="10488" width="18" customWidth="1"/>
    <col min="10489" max="10489" width="22" customWidth="1"/>
    <col min="10490" max="10490" width="17" customWidth="1"/>
    <col min="10491" max="10491" width="15.28515625" customWidth="1"/>
    <col min="10492" max="10492" width="15.85546875" customWidth="1"/>
    <col min="10493" max="10493" width="15.140625" customWidth="1"/>
    <col min="10494" max="10495" width="14.85546875" customWidth="1"/>
    <col min="10496" max="10496" width="13.5703125" customWidth="1"/>
    <col min="10497" max="10497" width="15.28515625" customWidth="1"/>
    <col min="10498" max="10498" width="14.28515625" customWidth="1"/>
    <col min="10499" max="10499" width="0" hidden="1" customWidth="1"/>
    <col min="10500" max="10500" width="10.140625" customWidth="1"/>
    <col min="10501" max="10501" width="7.5703125" customWidth="1"/>
    <col min="10502" max="10502" width="7.140625" customWidth="1"/>
    <col min="10503" max="10522" width="11.42578125" customWidth="1"/>
    <col min="10742" max="10742" width="6.28515625" customWidth="1"/>
    <col min="10743" max="10743" width="32.28515625" customWidth="1"/>
    <col min="10744" max="10744" width="18" customWidth="1"/>
    <col min="10745" max="10745" width="22" customWidth="1"/>
    <col min="10746" max="10746" width="17" customWidth="1"/>
    <col min="10747" max="10747" width="15.28515625" customWidth="1"/>
    <col min="10748" max="10748" width="15.85546875" customWidth="1"/>
    <col min="10749" max="10749" width="15.140625" customWidth="1"/>
    <col min="10750" max="10751" width="14.85546875" customWidth="1"/>
    <col min="10752" max="10752" width="13.5703125" customWidth="1"/>
    <col min="10753" max="10753" width="15.28515625" customWidth="1"/>
    <col min="10754" max="10754" width="14.28515625" customWidth="1"/>
    <col min="10755" max="10755" width="0" hidden="1" customWidth="1"/>
    <col min="10756" max="10756" width="10.140625" customWidth="1"/>
    <col min="10757" max="10757" width="7.5703125" customWidth="1"/>
    <col min="10758" max="10758" width="7.140625" customWidth="1"/>
    <col min="10759" max="10778" width="11.42578125" customWidth="1"/>
    <col min="10998" max="10998" width="6.28515625" customWidth="1"/>
    <col min="10999" max="10999" width="32.28515625" customWidth="1"/>
    <col min="11000" max="11000" width="18" customWidth="1"/>
    <col min="11001" max="11001" width="22" customWidth="1"/>
    <col min="11002" max="11002" width="17" customWidth="1"/>
    <col min="11003" max="11003" width="15.28515625" customWidth="1"/>
    <col min="11004" max="11004" width="15.85546875" customWidth="1"/>
    <col min="11005" max="11005" width="15.140625" customWidth="1"/>
    <col min="11006" max="11007" width="14.85546875" customWidth="1"/>
    <col min="11008" max="11008" width="13.5703125" customWidth="1"/>
    <col min="11009" max="11009" width="15.28515625" customWidth="1"/>
    <col min="11010" max="11010" width="14.28515625" customWidth="1"/>
    <col min="11011" max="11011" width="0" hidden="1" customWidth="1"/>
    <col min="11012" max="11012" width="10.140625" customWidth="1"/>
    <col min="11013" max="11013" width="7.5703125" customWidth="1"/>
    <col min="11014" max="11014" width="7.140625" customWidth="1"/>
    <col min="11015" max="11034" width="11.42578125" customWidth="1"/>
    <col min="11254" max="11254" width="6.28515625" customWidth="1"/>
    <col min="11255" max="11255" width="32.28515625" customWidth="1"/>
    <col min="11256" max="11256" width="18" customWidth="1"/>
    <col min="11257" max="11257" width="22" customWidth="1"/>
    <col min="11258" max="11258" width="17" customWidth="1"/>
    <col min="11259" max="11259" width="15.28515625" customWidth="1"/>
    <col min="11260" max="11260" width="15.85546875" customWidth="1"/>
    <col min="11261" max="11261" width="15.140625" customWidth="1"/>
    <col min="11262" max="11263" width="14.85546875" customWidth="1"/>
    <col min="11264" max="11264" width="13.5703125" customWidth="1"/>
    <col min="11265" max="11265" width="15.28515625" customWidth="1"/>
    <col min="11266" max="11266" width="14.28515625" customWidth="1"/>
    <col min="11267" max="11267" width="0" hidden="1" customWidth="1"/>
    <col min="11268" max="11268" width="10.140625" customWidth="1"/>
    <col min="11269" max="11269" width="7.5703125" customWidth="1"/>
    <col min="11270" max="11270" width="7.140625" customWidth="1"/>
    <col min="11271" max="11290" width="11.42578125" customWidth="1"/>
    <col min="11510" max="11510" width="6.28515625" customWidth="1"/>
    <col min="11511" max="11511" width="32.28515625" customWidth="1"/>
    <col min="11512" max="11512" width="18" customWidth="1"/>
    <col min="11513" max="11513" width="22" customWidth="1"/>
    <col min="11514" max="11514" width="17" customWidth="1"/>
    <col min="11515" max="11515" width="15.28515625" customWidth="1"/>
    <col min="11516" max="11516" width="15.85546875" customWidth="1"/>
    <col min="11517" max="11517" width="15.140625" customWidth="1"/>
    <col min="11518" max="11519" width="14.85546875" customWidth="1"/>
    <col min="11520" max="11520" width="13.5703125" customWidth="1"/>
    <col min="11521" max="11521" width="15.28515625" customWidth="1"/>
    <col min="11522" max="11522" width="14.28515625" customWidth="1"/>
    <col min="11523" max="11523" width="0" hidden="1" customWidth="1"/>
    <col min="11524" max="11524" width="10.140625" customWidth="1"/>
    <col min="11525" max="11525" width="7.5703125" customWidth="1"/>
    <col min="11526" max="11526" width="7.140625" customWidth="1"/>
    <col min="11527" max="11546" width="11.42578125" customWidth="1"/>
    <col min="11766" max="11766" width="6.28515625" customWidth="1"/>
    <col min="11767" max="11767" width="32.28515625" customWidth="1"/>
    <col min="11768" max="11768" width="18" customWidth="1"/>
    <col min="11769" max="11769" width="22" customWidth="1"/>
    <col min="11770" max="11770" width="17" customWidth="1"/>
    <col min="11771" max="11771" width="15.28515625" customWidth="1"/>
    <col min="11772" max="11772" width="15.85546875" customWidth="1"/>
    <col min="11773" max="11773" width="15.140625" customWidth="1"/>
    <col min="11774" max="11775" width="14.85546875" customWidth="1"/>
    <col min="11776" max="11776" width="13.5703125" customWidth="1"/>
    <col min="11777" max="11777" width="15.28515625" customWidth="1"/>
    <col min="11778" max="11778" width="14.28515625" customWidth="1"/>
    <col min="11779" max="11779" width="0" hidden="1" customWidth="1"/>
    <col min="11780" max="11780" width="10.140625" customWidth="1"/>
    <col min="11781" max="11781" width="7.5703125" customWidth="1"/>
    <col min="11782" max="11782" width="7.140625" customWidth="1"/>
    <col min="11783" max="11802" width="11.42578125" customWidth="1"/>
    <col min="12022" max="12022" width="6.28515625" customWidth="1"/>
    <col min="12023" max="12023" width="32.28515625" customWidth="1"/>
    <col min="12024" max="12024" width="18" customWidth="1"/>
    <col min="12025" max="12025" width="22" customWidth="1"/>
    <col min="12026" max="12026" width="17" customWidth="1"/>
    <col min="12027" max="12027" width="15.28515625" customWidth="1"/>
    <col min="12028" max="12028" width="15.85546875" customWidth="1"/>
    <col min="12029" max="12029" width="15.140625" customWidth="1"/>
    <col min="12030" max="12031" width="14.85546875" customWidth="1"/>
    <col min="12032" max="12032" width="13.5703125" customWidth="1"/>
    <col min="12033" max="12033" width="15.28515625" customWidth="1"/>
    <col min="12034" max="12034" width="14.28515625" customWidth="1"/>
    <col min="12035" max="12035" width="0" hidden="1" customWidth="1"/>
    <col min="12036" max="12036" width="10.140625" customWidth="1"/>
    <col min="12037" max="12037" width="7.5703125" customWidth="1"/>
    <col min="12038" max="12038" width="7.140625" customWidth="1"/>
    <col min="12039" max="12058" width="11.42578125" customWidth="1"/>
    <col min="12278" max="12278" width="6.28515625" customWidth="1"/>
    <col min="12279" max="12279" width="32.28515625" customWidth="1"/>
    <col min="12280" max="12280" width="18" customWidth="1"/>
    <col min="12281" max="12281" width="22" customWidth="1"/>
    <col min="12282" max="12282" width="17" customWidth="1"/>
    <col min="12283" max="12283" width="15.28515625" customWidth="1"/>
    <col min="12284" max="12284" width="15.85546875" customWidth="1"/>
    <col min="12285" max="12285" width="15.140625" customWidth="1"/>
    <col min="12286" max="12287" width="14.85546875" customWidth="1"/>
    <col min="12288" max="12288" width="13.5703125" customWidth="1"/>
    <col min="12289" max="12289" width="15.28515625" customWidth="1"/>
    <col min="12290" max="12290" width="14.28515625" customWidth="1"/>
    <col min="12291" max="12291" width="0" hidden="1" customWidth="1"/>
    <col min="12292" max="12292" width="10.140625" customWidth="1"/>
    <col min="12293" max="12293" width="7.5703125" customWidth="1"/>
    <col min="12294" max="12294" width="7.140625" customWidth="1"/>
    <col min="12295" max="12314" width="11.42578125" customWidth="1"/>
    <col min="12534" max="12534" width="6.28515625" customWidth="1"/>
    <col min="12535" max="12535" width="32.28515625" customWidth="1"/>
    <col min="12536" max="12536" width="18" customWidth="1"/>
    <col min="12537" max="12537" width="22" customWidth="1"/>
    <col min="12538" max="12538" width="17" customWidth="1"/>
    <col min="12539" max="12539" width="15.28515625" customWidth="1"/>
    <col min="12540" max="12540" width="15.85546875" customWidth="1"/>
    <col min="12541" max="12541" width="15.140625" customWidth="1"/>
    <col min="12542" max="12543" width="14.85546875" customWidth="1"/>
    <col min="12544" max="12544" width="13.5703125" customWidth="1"/>
    <col min="12545" max="12545" width="15.28515625" customWidth="1"/>
    <col min="12546" max="12546" width="14.28515625" customWidth="1"/>
    <col min="12547" max="12547" width="0" hidden="1" customWidth="1"/>
    <col min="12548" max="12548" width="10.140625" customWidth="1"/>
    <col min="12549" max="12549" width="7.5703125" customWidth="1"/>
    <col min="12550" max="12550" width="7.140625" customWidth="1"/>
    <col min="12551" max="12570" width="11.42578125" customWidth="1"/>
    <col min="12790" max="12790" width="6.28515625" customWidth="1"/>
    <col min="12791" max="12791" width="32.28515625" customWidth="1"/>
    <col min="12792" max="12792" width="18" customWidth="1"/>
    <col min="12793" max="12793" width="22" customWidth="1"/>
    <col min="12794" max="12794" width="17" customWidth="1"/>
    <col min="12795" max="12795" width="15.28515625" customWidth="1"/>
    <col min="12796" max="12796" width="15.85546875" customWidth="1"/>
    <col min="12797" max="12797" width="15.140625" customWidth="1"/>
    <col min="12798" max="12799" width="14.85546875" customWidth="1"/>
    <col min="12800" max="12800" width="13.5703125" customWidth="1"/>
    <col min="12801" max="12801" width="15.28515625" customWidth="1"/>
    <col min="12802" max="12802" width="14.28515625" customWidth="1"/>
    <col min="12803" max="12803" width="0" hidden="1" customWidth="1"/>
    <col min="12804" max="12804" width="10.140625" customWidth="1"/>
    <col min="12805" max="12805" width="7.5703125" customWidth="1"/>
    <col min="12806" max="12806" width="7.140625" customWidth="1"/>
    <col min="12807" max="12826" width="11.42578125" customWidth="1"/>
    <col min="13046" max="13046" width="6.28515625" customWidth="1"/>
    <col min="13047" max="13047" width="32.28515625" customWidth="1"/>
    <col min="13048" max="13048" width="18" customWidth="1"/>
    <col min="13049" max="13049" width="22" customWidth="1"/>
    <col min="13050" max="13050" width="17" customWidth="1"/>
    <col min="13051" max="13051" width="15.28515625" customWidth="1"/>
    <col min="13052" max="13052" width="15.85546875" customWidth="1"/>
    <col min="13053" max="13053" width="15.140625" customWidth="1"/>
    <col min="13054" max="13055" width="14.85546875" customWidth="1"/>
    <col min="13056" max="13056" width="13.5703125" customWidth="1"/>
    <col min="13057" max="13057" width="15.28515625" customWidth="1"/>
    <col min="13058" max="13058" width="14.28515625" customWidth="1"/>
    <col min="13059" max="13059" width="0" hidden="1" customWidth="1"/>
    <col min="13060" max="13060" width="10.140625" customWidth="1"/>
    <col min="13061" max="13061" width="7.5703125" customWidth="1"/>
    <col min="13062" max="13062" width="7.140625" customWidth="1"/>
    <col min="13063" max="13082" width="11.42578125" customWidth="1"/>
    <col min="13302" max="13302" width="6.28515625" customWidth="1"/>
    <col min="13303" max="13303" width="32.28515625" customWidth="1"/>
    <col min="13304" max="13304" width="18" customWidth="1"/>
    <col min="13305" max="13305" width="22" customWidth="1"/>
    <col min="13306" max="13306" width="17" customWidth="1"/>
    <col min="13307" max="13307" width="15.28515625" customWidth="1"/>
    <col min="13308" max="13308" width="15.85546875" customWidth="1"/>
    <col min="13309" max="13309" width="15.140625" customWidth="1"/>
    <col min="13310" max="13311" width="14.85546875" customWidth="1"/>
    <col min="13312" max="13312" width="13.5703125" customWidth="1"/>
    <col min="13313" max="13313" width="15.28515625" customWidth="1"/>
    <col min="13314" max="13314" width="14.28515625" customWidth="1"/>
    <col min="13315" max="13315" width="0" hidden="1" customWidth="1"/>
    <col min="13316" max="13316" width="10.140625" customWidth="1"/>
    <col min="13317" max="13317" width="7.5703125" customWidth="1"/>
    <col min="13318" max="13318" width="7.140625" customWidth="1"/>
    <col min="13319" max="13338" width="11.42578125" customWidth="1"/>
    <col min="13558" max="13558" width="6.28515625" customWidth="1"/>
    <col min="13559" max="13559" width="32.28515625" customWidth="1"/>
    <col min="13560" max="13560" width="18" customWidth="1"/>
    <col min="13561" max="13561" width="22" customWidth="1"/>
    <col min="13562" max="13562" width="17" customWidth="1"/>
    <col min="13563" max="13563" width="15.28515625" customWidth="1"/>
    <col min="13564" max="13564" width="15.85546875" customWidth="1"/>
    <col min="13565" max="13565" width="15.140625" customWidth="1"/>
    <col min="13566" max="13567" width="14.85546875" customWidth="1"/>
    <col min="13568" max="13568" width="13.5703125" customWidth="1"/>
    <col min="13569" max="13569" width="15.28515625" customWidth="1"/>
    <col min="13570" max="13570" width="14.28515625" customWidth="1"/>
    <col min="13571" max="13571" width="0" hidden="1" customWidth="1"/>
    <col min="13572" max="13572" width="10.140625" customWidth="1"/>
    <col min="13573" max="13573" width="7.5703125" customWidth="1"/>
    <col min="13574" max="13574" width="7.140625" customWidth="1"/>
    <col min="13575" max="13594" width="11.42578125" customWidth="1"/>
    <col min="13814" max="13814" width="6.28515625" customWidth="1"/>
    <col min="13815" max="13815" width="32.28515625" customWidth="1"/>
    <col min="13816" max="13816" width="18" customWidth="1"/>
    <col min="13817" max="13817" width="22" customWidth="1"/>
    <col min="13818" max="13818" width="17" customWidth="1"/>
    <col min="13819" max="13819" width="15.28515625" customWidth="1"/>
    <col min="13820" max="13820" width="15.85546875" customWidth="1"/>
    <col min="13821" max="13821" width="15.140625" customWidth="1"/>
    <col min="13822" max="13823" width="14.85546875" customWidth="1"/>
    <col min="13824" max="13824" width="13.5703125" customWidth="1"/>
    <col min="13825" max="13825" width="15.28515625" customWidth="1"/>
    <col min="13826" max="13826" width="14.28515625" customWidth="1"/>
    <col min="13827" max="13827" width="0" hidden="1" customWidth="1"/>
    <col min="13828" max="13828" width="10.140625" customWidth="1"/>
    <col min="13829" max="13829" width="7.5703125" customWidth="1"/>
    <col min="13830" max="13830" width="7.140625" customWidth="1"/>
    <col min="13831" max="13850" width="11.42578125" customWidth="1"/>
    <col min="14070" max="14070" width="6.28515625" customWidth="1"/>
    <col min="14071" max="14071" width="32.28515625" customWidth="1"/>
    <col min="14072" max="14072" width="18" customWidth="1"/>
    <col min="14073" max="14073" width="22" customWidth="1"/>
    <col min="14074" max="14074" width="17" customWidth="1"/>
    <col min="14075" max="14075" width="15.28515625" customWidth="1"/>
    <col min="14076" max="14076" width="15.85546875" customWidth="1"/>
    <col min="14077" max="14077" width="15.140625" customWidth="1"/>
    <col min="14078" max="14079" width="14.85546875" customWidth="1"/>
    <col min="14080" max="14080" width="13.5703125" customWidth="1"/>
    <col min="14081" max="14081" width="15.28515625" customWidth="1"/>
    <col min="14082" max="14082" width="14.28515625" customWidth="1"/>
    <col min="14083" max="14083" width="0" hidden="1" customWidth="1"/>
    <col min="14084" max="14084" width="10.140625" customWidth="1"/>
    <col min="14085" max="14085" width="7.5703125" customWidth="1"/>
    <col min="14086" max="14086" width="7.140625" customWidth="1"/>
    <col min="14087" max="14106" width="11.42578125" customWidth="1"/>
    <col min="14326" max="14326" width="6.28515625" customWidth="1"/>
    <col min="14327" max="14327" width="32.28515625" customWidth="1"/>
    <col min="14328" max="14328" width="18" customWidth="1"/>
    <col min="14329" max="14329" width="22" customWidth="1"/>
    <col min="14330" max="14330" width="17" customWidth="1"/>
    <col min="14331" max="14331" width="15.28515625" customWidth="1"/>
    <col min="14332" max="14332" width="15.85546875" customWidth="1"/>
    <col min="14333" max="14333" width="15.140625" customWidth="1"/>
    <col min="14334" max="14335" width="14.85546875" customWidth="1"/>
    <col min="14336" max="14336" width="13.5703125" customWidth="1"/>
    <col min="14337" max="14337" width="15.28515625" customWidth="1"/>
    <col min="14338" max="14338" width="14.28515625" customWidth="1"/>
    <col min="14339" max="14339" width="0" hidden="1" customWidth="1"/>
    <col min="14340" max="14340" width="10.140625" customWidth="1"/>
    <col min="14341" max="14341" width="7.5703125" customWidth="1"/>
    <col min="14342" max="14342" width="7.140625" customWidth="1"/>
    <col min="14343" max="14362" width="11.42578125" customWidth="1"/>
    <col min="14582" max="14582" width="6.28515625" customWidth="1"/>
    <col min="14583" max="14583" width="32.28515625" customWidth="1"/>
    <col min="14584" max="14584" width="18" customWidth="1"/>
    <col min="14585" max="14585" width="22" customWidth="1"/>
    <col min="14586" max="14586" width="17" customWidth="1"/>
    <col min="14587" max="14587" width="15.28515625" customWidth="1"/>
    <col min="14588" max="14588" width="15.85546875" customWidth="1"/>
    <col min="14589" max="14589" width="15.140625" customWidth="1"/>
    <col min="14590" max="14591" width="14.85546875" customWidth="1"/>
    <col min="14592" max="14592" width="13.5703125" customWidth="1"/>
    <col min="14593" max="14593" width="15.28515625" customWidth="1"/>
    <col min="14594" max="14594" width="14.28515625" customWidth="1"/>
    <col min="14595" max="14595" width="0" hidden="1" customWidth="1"/>
    <col min="14596" max="14596" width="10.140625" customWidth="1"/>
    <col min="14597" max="14597" width="7.5703125" customWidth="1"/>
    <col min="14598" max="14598" width="7.140625" customWidth="1"/>
    <col min="14599" max="14618" width="11.42578125" customWidth="1"/>
    <col min="14838" max="14838" width="6.28515625" customWidth="1"/>
    <col min="14839" max="14839" width="32.28515625" customWidth="1"/>
    <col min="14840" max="14840" width="18" customWidth="1"/>
    <col min="14841" max="14841" width="22" customWidth="1"/>
    <col min="14842" max="14842" width="17" customWidth="1"/>
    <col min="14843" max="14843" width="15.28515625" customWidth="1"/>
    <col min="14844" max="14844" width="15.85546875" customWidth="1"/>
    <col min="14845" max="14845" width="15.140625" customWidth="1"/>
    <col min="14846" max="14847" width="14.85546875" customWidth="1"/>
    <col min="14848" max="14848" width="13.5703125" customWidth="1"/>
    <col min="14849" max="14849" width="15.28515625" customWidth="1"/>
    <col min="14850" max="14850" width="14.28515625" customWidth="1"/>
    <col min="14851" max="14851" width="0" hidden="1" customWidth="1"/>
    <col min="14852" max="14852" width="10.140625" customWidth="1"/>
    <col min="14853" max="14853" width="7.5703125" customWidth="1"/>
    <col min="14854" max="14854" width="7.140625" customWidth="1"/>
    <col min="14855" max="14874" width="11.42578125" customWidth="1"/>
    <col min="15094" max="15094" width="6.28515625" customWidth="1"/>
    <col min="15095" max="15095" width="32.28515625" customWidth="1"/>
    <col min="15096" max="15096" width="18" customWidth="1"/>
    <col min="15097" max="15097" width="22" customWidth="1"/>
    <col min="15098" max="15098" width="17" customWidth="1"/>
    <col min="15099" max="15099" width="15.28515625" customWidth="1"/>
    <col min="15100" max="15100" width="15.85546875" customWidth="1"/>
    <col min="15101" max="15101" width="15.140625" customWidth="1"/>
    <col min="15102" max="15103" width="14.85546875" customWidth="1"/>
    <col min="15104" max="15104" width="13.5703125" customWidth="1"/>
    <col min="15105" max="15105" width="15.28515625" customWidth="1"/>
    <col min="15106" max="15106" width="14.28515625" customWidth="1"/>
    <col min="15107" max="15107" width="0" hidden="1" customWidth="1"/>
    <col min="15108" max="15108" width="10.140625" customWidth="1"/>
    <col min="15109" max="15109" width="7.5703125" customWidth="1"/>
    <col min="15110" max="15110" width="7.140625" customWidth="1"/>
    <col min="15111" max="15130" width="11.42578125" customWidth="1"/>
    <col min="15350" max="15350" width="6.28515625" customWidth="1"/>
    <col min="15351" max="15351" width="32.28515625" customWidth="1"/>
    <col min="15352" max="15352" width="18" customWidth="1"/>
    <col min="15353" max="15353" width="22" customWidth="1"/>
    <col min="15354" max="15354" width="17" customWidth="1"/>
    <col min="15355" max="15355" width="15.28515625" customWidth="1"/>
    <col min="15356" max="15356" width="15.85546875" customWidth="1"/>
    <col min="15357" max="15357" width="15.140625" customWidth="1"/>
    <col min="15358" max="15359" width="14.85546875" customWidth="1"/>
    <col min="15360" max="15360" width="13.5703125" customWidth="1"/>
    <col min="15361" max="15361" width="15.28515625" customWidth="1"/>
    <col min="15362" max="15362" width="14.28515625" customWidth="1"/>
    <col min="15363" max="15363" width="0" hidden="1" customWidth="1"/>
    <col min="15364" max="15364" width="10.140625" customWidth="1"/>
    <col min="15365" max="15365" width="7.5703125" customWidth="1"/>
    <col min="15366" max="15366" width="7.140625" customWidth="1"/>
    <col min="15367" max="15386" width="11.42578125" customWidth="1"/>
    <col min="15606" max="15606" width="6.28515625" customWidth="1"/>
    <col min="15607" max="15607" width="32.28515625" customWidth="1"/>
    <col min="15608" max="15608" width="18" customWidth="1"/>
    <col min="15609" max="15609" width="22" customWidth="1"/>
    <col min="15610" max="15610" width="17" customWidth="1"/>
    <col min="15611" max="15611" width="15.28515625" customWidth="1"/>
    <col min="15612" max="15612" width="15.85546875" customWidth="1"/>
    <col min="15613" max="15613" width="15.140625" customWidth="1"/>
    <col min="15614" max="15615" width="14.85546875" customWidth="1"/>
    <col min="15616" max="15616" width="13.5703125" customWidth="1"/>
    <col min="15617" max="15617" width="15.28515625" customWidth="1"/>
    <col min="15618" max="15618" width="14.28515625" customWidth="1"/>
    <col min="15619" max="15619" width="0" hidden="1" customWidth="1"/>
    <col min="15620" max="15620" width="10.140625" customWidth="1"/>
    <col min="15621" max="15621" width="7.5703125" customWidth="1"/>
    <col min="15622" max="15622" width="7.140625" customWidth="1"/>
    <col min="15623" max="15642" width="11.42578125" customWidth="1"/>
    <col min="15862" max="15862" width="6.28515625" customWidth="1"/>
    <col min="15863" max="15863" width="32.28515625" customWidth="1"/>
    <col min="15864" max="15864" width="18" customWidth="1"/>
    <col min="15865" max="15865" width="22" customWidth="1"/>
    <col min="15866" max="15866" width="17" customWidth="1"/>
    <col min="15867" max="15867" width="15.28515625" customWidth="1"/>
    <col min="15868" max="15868" width="15.85546875" customWidth="1"/>
    <col min="15869" max="15869" width="15.140625" customWidth="1"/>
    <col min="15870" max="15871" width="14.85546875" customWidth="1"/>
    <col min="15872" max="15872" width="13.5703125" customWidth="1"/>
    <col min="15873" max="15873" width="15.28515625" customWidth="1"/>
    <col min="15874" max="15874" width="14.28515625" customWidth="1"/>
    <col min="15875" max="15875" width="0" hidden="1" customWidth="1"/>
    <col min="15876" max="15876" width="10.140625" customWidth="1"/>
    <col min="15877" max="15877" width="7.5703125" customWidth="1"/>
    <col min="15878" max="15878" width="7.140625" customWidth="1"/>
    <col min="15879" max="15898" width="11.42578125" customWidth="1"/>
    <col min="16118" max="16118" width="6.28515625" customWidth="1"/>
    <col min="16119" max="16119" width="32.28515625" customWidth="1"/>
    <col min="16120" max="16120" width="18" customWidth="1"/>
    <col min="16121" max="16121" width="22" customWidth="1"/>
    <col min="16122" max="16122" width="17" customWidth="1"/>
    <col min="16123" max="16123" width="15.28515625" customWidth="1"/>
    <col min="16124" max="16124" width="15.85546875" customWidth="1"/>
    <col min="16125" max="16125" width="15.140625" customWidth="1"/>
    <col min="16126" max="16127" width="14.85546875" customWidth="1"/>
    <col min="16128" max="16128" width="13.5703125" customWidth="1"/>
    <col min="16129" max="16129" width="15.28515625" customWidth="1"/>
    <col min="16130" max="16130" width="14.28515625" customWidth="1"/>
    <col min="16131" max="16131" width="0" hidden="1" customWidth="1"/>
    <col min="16132" max="16132" width="10.140625" customWidth="1"/>
    <col min="16133" max="16133" width="7.5703125" customWidth="1"/>
    <col min="16134" max="16134" width="7.140625" customWidth="1"/>
    <col min="16135" max="16154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6" t="s">
        <v>167</v>
      </c>
      <c r="C2" s="31" t="s">
        <v>55</v>
      </c>
      <c r="D2" s="32" t="s">
        <v>58</v>
      </c>
      <c r="E2" s="32" t="s">
        <v>75</v>
      </c>
      <c r="F2" s="37">
        <v>3500</v>
      </c>
      <c r="G2" s="34">
        <f t="shared" ref="G2:G34" si="0">F2*12</f>
        <v>42000</v>
      </c>
      <c r="H2" s="34">
        <f t="shared" ref="H2:H7" si="1">(F2/12)</f>
        <v>291.66666666666669</v>
      </c>
      <c r="I2" s="34">
        <f>(470/360)*30</f>
        <v>39.166666666666664</v>
      </c>
      <c r="J2" s="34">
        <v>0</v>
      </c>
      <c r="K2" s="34">
        <v>0</v>
      </c>
      <c r="L2" s="69">
        <f>(SUM(H2:K2)/12)*1</f>
        <v>27.569444444444446</v>
      </c>
    </row>
    <row r="3" spans="1:12" s="17" customFormat="1" ht="25.5" customHeight="1" x14ac:dyDescent="0.25">
      <c r="A3" s="18">
        <v>2</v>
      </c>
      <c r="B3" s="36" t="s">
        <v>89</v>
      </c>
      <c r="C3" s="31" t="s">
        <v>55</v>
      </c>
      <c r="D3" s="32" t="s">
        <v>58</v>
      </c>
      <c r="E3" s="32" t="s">
        <v>75</v>
      </c>
      <c r="F3" s="37">
        <v>1750</v>
      </c>
      <c r="G3" s="34">
        <f t="shared" si="0"/>
        <v>21000</v>
      </c>
      <c r="H3" s="34">
        <f t="shared" si="1"/>
        <v>145.83333333333334</v>
      </c>
      <c r="I3" s="34">
        <f t="shared" ref="I3:I61" si="2">(470/360)*30</f>
        <v>39.166666666666664</v>
      </c>
      <c r="J3" s="34">
        <v>0</v>
      </c>
      <c r="K3" s="34">
        <v>0</v>
      </c>
      <c r="L3" s="69">
        <f t="shared" ref="L3:L62" si="3">(SUM(H3:K3)/12)*1</f>
        <v>15.416666666666666</v>
      </c>
    </row>
    <row r="4" spans="1:12" s="17" customFormat="1" ht="25.5" customHeight="1" x14ac:dyDescent="0.25">
      <c r="A4" s="18">
        <v>3</v>
      </c>
      <c r="B4" s="36" t="s">
        <v>89</v>
      </c>
      <c r="C4" s="31" t="s">
        <v>55</v>
      </c>
      <c r="D4" s="32" t="s">
        <v>58</v>
      </c>
      <c r="E4" s="32" t="s">
        <v>75</v>
      </c>
      <c r="F4" s="37">
        <v>1750</v>
      </c>
      <c r="G4" s="34">
        <f t="shared" si="0"/>
        <v>21000</v>
      </c>
      <c r="H4" s="34">
        <f t="shared" si="1"/>
        <v>145.83333333333334</v>
      </c>
      <c r="I4" s="34">
        <f t="shared" si="2"/>
        <v>39.166666666666664</v>
      </c>
      <c r="J4" s="34">
        <v>0</v>
      </c>
      <c r="K4" s="34">
        <v>0</v>
      </c>
      <c r="L4" s="69">
        <f t="shared" si="3"/>
        <v>15.416666666666666</v>
      </c>
    </row>
    <row r="5" spans="1:12" s="17" customFormat="1" ht="25.5" customHeight="1" x14ac:dyDescent="0.25">
      <c r="A5" s="18">
        <v>4</v>
      </c>
      <c r="B5" s="36" t="s">
        <v>89</v>
      </c>
      <c r="C5" s="31" t="s">
        <v>55</v>
      </c>
      <c r="D5" s="32" t="s">
        <v>58</v>
      </c>
      <c r="E5" s="32" t="s">
        <v>75</v>
      </c>
      <c r="F5" s="37">
        <v>1750</v>
      </c>
      <c r="G5" s="34">
        <f t="shared" si="0"/>
        <v>21000</v>
      </c>
      <c r="H5" s="34">
        <f t="shared" si="1"/>
        <v>145.83333333333334</v>
      </c>
      <c r="I5" s="34">
        <f t="shared" si="2"/>
        <v>39.166666666666664</v>
      </c>
      <c r="J5" s="34">
        <v>0</v>
      </c>
      <c r="K5" s="34">
        <v>0</v>
      </c>
      <c r="L5" s="69">
        <f t="shared" si="3"/>
        <v>15.416666666666666</v>
      </c>
    </row>
    <row r="6" spans="1:12" s="17" customFormat="1" ht="25.5" customHeight="1" x14ac:dyDescent="0.25">
      <c r="A6" s="18">
        <v>5</v>
      </c>
      <c r="B6" s="36" t="s">
        <v>119</v>
      </c>
      <c r="C6" s="31" t="s">
        <v>55</v>
      </c>
      <c r="D6" s="32" t="s">
        <v>58</v>
      </c>
      <c r="E6" s="32" t="s">
        <v>75</v>
      </c>
      <c r="F6" s="37">
        <v>1750</v>
      </c>
      <c r="G6" s="34">
        <f t="shared" si="0"/>
        <v>21000</v>
      </c>
      <c r="H6" s="34">
        <f t="shared" si="1"/>
        <v>145.83333333333334</v>
      </c>
      <c r="I6" s="34">
        <f t="shared" si="2"/>
        <v>39.166666666666664</v>
      </c>
      <c r="J6" s="34">
        <v>0</v>
      </c>
      <c r="K6" s="34">
        <v>0</v>
      </c>
      <c r="L6" s="69">
        <f t="shared" si="3"/>
        <v>15.416666666666666</v>
      </c>
    </row>
    <row r="7" spans="1:12" s="17" customFormat="1" ht="25.5" customHeight="1" x14ac:dyDescent="0.25">
      <c r="A7" s="18">
        <v>6</v>
      </c>
      <c r="B7" s="36" t="s">
        <v>168</v>
      </c>
      <c r="C7" s="31" t="s">
        <v>55</v>
      </c>
      <c r="D7" s="32" t="s">
        <v>58</v>
      </c>
      <c r="E7" s="32" t="s">
        <v>68</v>
      </c>
      <c r="F7" s="37">
        <v>2050</v>
      </c>
      <c r="G7" s="34">
        <f t="shared" si="0"/>
        <v>24600</v>
      </c>
      <c r="H7" s="34">
        <f t="shared" si="1"/>
        <v>170.83333333333334</v>
      </c>
      <c r="I7" s="34">
        <f t="shared" si="2"/>
        <v>39.166666666666664</v>
      </c>
      <c r="J7" s="34">
        <v>0</v>
      </c>
      <c r="K7" s="34">
        <v>0</v>
      </c>
      <c r="L7" s="69">
        <f t="shared" si="3"/>
        <v>17.5</v>
      </c>
    </row>
    <row r="8" spans="1:12" s="17" customFormat="1" ht="25.5" customHeight="1" x14ac:dyDescent="0.25">
      <c r="A8" s="18">
        <v>7</v>
      </c>
      <c r="B8" s="36" t="s">
        <v>92</v>
      </c>
      <c r="C8" s="31" t="s">
        <v>55</v>
      </c>
      <c r="D8" s="32" t="s">
        <v>58</v>
      </c>
      <c r="E8" s="32" t="s">
        <v>93</v>
      </c>
      <c r="F8" s="39">
        <v>733</v>
      </c>
      <c r="G8" s="34">
        <f t="shared" si="0"/>
        <v>8796</v>
      </c>
      <c r="H8" s="34">
        <f>((F8+K8)/12)</f>
        <v>61.083333333333336</v>
      </c>
      <c r="I8" s="34">
        <f t="shared" si="2"/>
        <v>39.166666666666664</v>
      </c>
      <c r="J8" s="34">
        <v>0</v>
      </c>
      <c r="K8" s="34">
        <v>0</v>
      </c>
      <c r="L8" s="69">
        <f t="shared" si="3"/>
        <v>8.3541666666666661</v>
      </c>
    </row>
    <row r="9" spans="1:12" s="17" customFormat="1" ht="25.5" customHeight="1" x14ac:dyDescent="0.25">
      <c r="A9" s="18">
        <v>8</v>
      </c>
      <c r="B9" s="40" t="s">
        <v>176</v>
      </c>
      <c r="C9" s="31" t="s">
        <v>55</v>
      </c>
      <c r="D9" s="32" t="s">
        <v>58</v>
      </c>
      <c r="E9" s="32" t="s">
        <v>72</v>
      </c>
      <c r="F9" s="37">
        <v>400</v>
      </c>
      <c r="G9" s="34">
        <f t="shared" si="0"/>
        <v>4800</v>
      </c>
      <c r="H9" s="34">
        <f t="shared" ref="H9:H15" si="4">(F9/12)</f>
        <v>33.333333333333336</v>
      </c>
      <c r="I9" s="34">
        <f>(470/360)*10</f>
        <v>13.055555555555555</v>
      </c>
      <c r="J9" s="34">
        <v>0</v>
      </c>
      <c r="K9" s="34">
        <v>0</v>
      </c>
      <c r="L9" s="69">
        <f t="shared" si="3"/>
        <v>3.8657407407407409</v>
      </c>
    </row>
    <row r="10" spans="1:12" s="17" customFormat="1" ht="25.5" customHeight="1" x14ac:dyDescent="0.25">
      <c r="A10" s="18">
        <v>9</v>
      </c>
      <c r="B10" s="40" t="s">
        <v>197</v>
      </c>
      <c r="C10" s="31" t="s">
        <v>55</v>
      </c>
      <c r="D10" s="32" t="s">
        <v>58</v>
      </c>
      <c r="E10" s="32" t="s">
        <v>72</v>
      </c>
      <c r="F10" s="33">
        <v>440</v>
      </c>
      <c r="G10" s="34">
        <f t="shared" si="0"/>
        <v>5280</v>
      </c>
      <c r="H10" s="34">
        <f t="shared" si="4"/>
        <v>36.666666666666664</v>
      </c>
      <c r="I10" s="34">
        <f>(470/360)*11</f>
        <v>14.361111111111111</v>
      </c>
      <c r="J10" s="34">
        <v>0</v>
      </c>
      <c r="K10" s="34">
        <v>0</v>
      </c>
      <c r="L10" s="69">
        <f t="shared" ref="L10" si="5">(SUM(H10:K10)/12)*1</f>
        <v>4.252314814814814</v>
      </c>
    </row>
    <row r="11" spans="1:12" s="17" customFormat="1" ht="25.5" customHeight="1" x14ac:dyDescent="0.25">
      <c r="A11" s="18">
        <v>10</v>
      </c>
      <c r="B11" s="36" t="s">
        <v>97</v>
      </c>
      <c r="C11" s="31" t="s">
        <v>55</v>
      </c>
      <c r="D11" s="32" t="s">
        <v>58</v>
      </c>
      <c r="E11" s="32" t="s">
        <v>68</v>
      </c>
      <c r="F11" s="49">
        <v>2050</v>
      </c>
      <c r="G11" s="34">
        <f t="shared" si="0"/>
        <v>24600</v>
      </c>
      <c r="H11" s="34">
        <f t="shared" si="4"/>
        <v>170.83333333333334</v>
      </c>
      <c r="I11" s="34">
        <f t="shared" si="2"/>
        <v>39.166666666666664</v>
      </c>
      <c r="J11" s="34">
        <v>0</v>
      </c>
      <c r="K11" s="34">
        <v>0</v>
      </c>
      <c r="L11" s="69">
        <f t="shared" si="3"/>
        <v>17.5</v>
      </c>
    </row>
    <row r="12" spans="1:12" s="17" customFormat="1" ht="25.5" customHeight="1" x14ac:dyDescent="0.25">
      <c r="A12" s="18">
        <v>11</v>
      </c>
      <c r="B12" s="36" t="s">
        <v>94</v>
      </c>
      <c r="C12" s="31" t="s">
        <v>83</v>
      </c>
      <c r="D12" s="32" t="s">
        <v>58</v>
      </c>
      <c r="E12" s="32" t="s">
        <v>65</v>
      </c>
      <c r="F12" s="35">
        <v>470</v>
      </c>
      <c r="G12" s="34">
        <f t="shared" si="0"/>
        <v>5640</v>
      </c>
      <c r="H12" s="34">
        <f t="shared" si="4"/>
        <v>39.166666666666664</v>
      </c>
      <c r="I12" s="34">
        <f t="shared" si="2"/>
        <v>39.166666666666664</v>
      </c>
      <c r="J12" s="34">
        <v>0</v>
      </c>
      <c r="K12" s="34">
        <v>0</v>
      </c>
      <c r="L12" s="69">
        <f t="shared" si="3"/>
        <v>6.5277777777777777</v>
      </c>
    </row>
    <row r="13" spans="1:12" s="17" customFormat="1" ht="25.5" customHeight="1" x14ac:dyDescent="0.25">
      <c r="A13" s="18">
        <v>12</v>
      </c>
      <c r="B13" s="36" t="s">
        <v>119</v>
      </c>
      <c r="C13" s="31" t="s">
        <v>188</v>
      </c>
      <c r="D13" s="32" t="s">
        <v>58</v>
      </c>
      <c r="E13" s="32" t="s">
        <v>75</v>
      </c>
      <c r="F13" s="35">
        <v>1750</v>
      </c>
      <c r="G13" s="34">
        <f t="shared" si="0"/>
        <v>21000</v>
      </c>
      <c r="H13" s="34">
        <f t="shared" si="4"/>
        <v>145.83333333333334</v>
      </c>
      <c r="I13" s="34">
        <f t="shared" si="2"/>
        <v>39.166666666666664</v>
      </c>
      <c r="J13" s="34">
        <v>0</v>
      </c>
      <c r="K13" s="34">
        <v>0</v>
      </c>
      <c r="L13" s="69">
        <f t="shared" si="3"/>
        <v>15.416666666666666</v>
      </c>
    </row>
    <row r="14" spans="1:12" s="17" customFormat="1" ht="25.5" customHeight="1" x14ac:dyDescent="0.25">
      <c r="A14" s="18">
        <v>13</v>
      </c>
      <c r="B14" s="68" t="s">
        <v>134</v>
      </c>
      <c r="C14" s="31" t="s">
        <v>55</v>
      </c>
      <c r="D14" s="32" t="s">
        <v>58</v>
      </c>
      <c r="E14" s="32" t="s">
        <v>59</v>
      </c>
      <c r="F14" s="33">
        <v>901</v>
      </c>
      <c r="G14" s="34">
        <f t="shared" si="0"/>
        <v>10812</v>
      </c>
      <c r="H14" s="34">
        <f t="shared" si="4"/>
        <v>75.083333333333329</v>
      </c>
      <c r="I14" s="34">
        <f t="shared" si="2"/>
        <v>39.166666666666664</v>
      </c>
      <c r="J14" s="34">
        <v>0</v>
      </c>
      <c r="K14" s="34">
        <v>0</v>
      </c>
      <c r="L14" s="69">
        <f t="shared" si="3"/>
        <v>9.5208333333333339</v>
      </c>
    </row>
    <row r="15" spans="1:12" s="17" customFormat="1" ht="25.5" customHeight="1" x14ac:dyDescent="0.25">
      <c r="A15" s="18">
        <v>14</v>
      </c>
      <c r="B15" s="29" t="s">
        <v>189</v>
      </c>
      <c r="C15" s="31" t="s">
        <v>55</v>
      </c>
      <c r="D15" s="32" t="s">
        <v>58</v>
      </c>
      <c r="E15" s="32" t="s">
        <v>68</v>
      </c>
      <c r="F15" s="33">
        <v>2050</v>
      </c>
      <c r="G15" s="34">
        <f t="shared" si="0"/>
        <v>24600</v>
      </c>
      <c r="H15" s="34">
        <f t="shared" si="4"/>
        <v>170.83333333333334</v>
      </c>
      <c r="I15" s="34">
        <f t="shared" si="2"/>
        <v>39.166666666666664</v>
      </c>
      <c r="J15" s="34">
        <v>0</v>
      </c>
      <c r="K15" s="34">
        <v>0</v>
      </c>
      <c r="L15" s="69">
        <f t="shared" si="3"/>
        <v>17.5</v>
      </c>
    </row>
    <row r="16" spans="1:12" s="17" customFormat="1" ht="25.5" customHeight="1" x14ac:dyDescent="0.25">
      <c r="A16" s="18">
        <v>15</v>
      </c>
      <c r="B16" s="70" t="s">
        <v>180</v>
      </c>
      <c r="C16" s="31" t="s">
        <v>55</v>
      </c>
      <c r="D16" s="32" t="s">
        <v>58</v>
      </c>
      <c r="E16" s="32" t="s">
        <v>198</v>
      </c>
      <c r="F16" s="44">
        <v>986</v>
      </c>
      <c r="G16" s="34">
        <f t="shared" si="0"/>
        <v>11832</v>
      </c>
      <c r="H16" s="34">
        <f>((F16+K16)/12)</f>
        <v>101</v>
      </c>
      <c r="I16" s="34">
        <f t="shared" si="2"/>
        <v>39.166666666666664</v>
      </c>
      <c r="J16" s="34">
        <v>0</v>
      </c>
      <c r="K16" s="34">
        <v>226</v>
      </c>
      <c r="L16" s="69">
        <f t="shared" si="3"/>
        <v>30.513888888888886</v>
      </c>
    </row>
    <row r="17" spans="1:12" s="17" customFormat="1" ht="25.5" customHeight="1" x14ac:dyDescent="0.25">
      <c r="A17" s="18">
        <v>16</v>
      </c>
      <c r="B17" s="70" t="s">
        <v>181</v>
      </c>
      <c r="C17" s="31" t="s">
        <v>55</v>
      </c>
      <c r="D17" s="32" t="s">
        <v>58</v>
      </c>
      <c r="E17" s="32" t="s">
        <v>198</v>
      </c>
      <c r="F17" s="44">
        <v>986</v>
      </c>
      <c r="G17" s="34">
        <f t="shared" si="0"/>
        <v>11832</v>
      </c>
      <c r="H17" s="34">
        <f>((F17+K17)/12)</f>
        <v>82.166666666666671</v>
      </c>
      <c r="I17" s="34">
        <f t="shared" si="2"/>
        <v>39.166666666666664</v>
      </c>
      <c r="J17" s="34">
        <v>0</v>
      </c>
      <c r="K17" s="34">
        <v>0</v>
      </c>
      <c r="L17" s="69">
        <f t="shared" si="3"/>
        <v>10.111111111111112</v>
      </c>
    </row>
    <row r="18" spans="1:12" s="17" customFormat="1" ht="25.5" customHeight="1" x14ac:dyDescent="0.25">
      <c r="A18" s="18">
        <v>17</v>
      </c>
      <c r="B18" s="36" t="s">
        <v>182</v>
      </c>
      <c r="C18" s="31" t="s">
        <v>55</v>
      </c>
      <c r="D18" s="32" t="s">
        <v>58</v>
      </c>
      <c r="E18" s="32" t="s">
        <v>198</v>
      </c>
      <c r="F18" s="35">
        <v>986</v>
      </c>
      <c r="G18" s="34">
        <f t="shared" si="0"/>
        <v>11832</v>
      </c>
      <c r="H18" s="34">
        <f>(F18/12)</f>
        <v>82.166666666666671</v>
      </c>
      <c r="I18" s="34">
        <f t="shared" si="2"/>
        <v>39.166666666666664</v>
      </c>
      <c r="J18" s="34">
        <v>0</v>
      </c>
      <c r="K18" s="34">
        <v>0</v>
      </c>
      <c r="L18" s="69">
        <f t="shared" si="3"/>
        <v>10.111111111111112</v>
      </c>
    </row>
    <row r="19" spans="1:12" s="17" customFormat="1" ht="25.5" customHeight="1" x14ac:dyDescent="0.25">
      <c r="A19" s="18">
        <v>18</v>
      </c>
      <c r="B19" s="36" t="s">
        <v>177</v>
      </c>
      <c r="C19" s="31" t="s">
        <v>55</v>
      </c>
      <c r="D19" s="32" t="s">
        <v>58</v>
      </c>
      <c r="E19" s="32" t="s">
        <v>110</v>
      </c>
      <c r="F19" s="44">
        <v>817</v>
      </c>
      <c r="G19" s="34">
        <f t="shared" si="0"/>
        <v>9804</v>
      </c>
      <c r="H19" s="34">
        <f>((F19+K19)/12)</f>
        <v>68.083333333333329</v>
      </c>
      <c r="I19" s="34">
        <f t="shared" si="2"/>
        <v>39.166666666666664</v>
      </c>
      <c r="J19" s="34">
        <v>0</v>
      </c>
      <c r="K19" s="34">
        <v>0</v>
      </c>
      <c r="L19" s="69">
        <f t="shared" si="3"/>
        <v>8.9375</v>
      </c>
    </row>
    <row r="20" spans="1:12" s="17" customFormat="1" ht="25.5" customHeight="1" x14ac:dyDescent="0.25">
      <c r="A20" s="18">
        <v>19</v>
      </c>
      <c r="B20" s="70" t="s">
        <v>183</v>
      </c>
      <c r="C20" s="31" t="s">
        <v>55</v>
      </c>
      <c r="D20" s="32" t="s">
        <v>58</v>
      </c>
      <c r="E20" s="32" t="s">
        <v>198</v>
      </c>
      <c r="F20" s="44">
        <v>986</v>
      </c>
      <c r="G20" s="34">
        <f t="shared" si="0"/>
        <v>11832</v>
      </c>
      <c r="H20" s="34">
        <f>((F20+K20)/12)</f>
        <v>139.16666666666666</v>
      </c>
      <c r="I20" s="34">
        <f t="shared" si="2"/>
        <v>39.166666666666664</v>
      </c>
      <c r="J20" s="34">
        <v>0</v>
      </c>
      <c r="K20" s="34">
        <v>684</v>
      </c>
      <c r="L20" s="69">
        <f t="shared" si="3"/>
        <v>71.8611111111111</v>
      </c>
    </row>
    <row r="21" spans="1:12" s="17" customFormat="1" ht="25.5" customHeight="1" x14ac:dyDescent="0.25">
      <c r="A21" s="18">
        <v>20</v>
      </c>
      <c r="B21" s="36" t="s">
        <v>178</v>
      </c>
      <c r="C21" s="31" t="s">
        <v>55</v>
      </c>
      <c r="D21" s="32" t="s">
        <v>58</v>
      </c>
      <c r="E21" s="32" t="s">
        <v>110</v>
      </c>
      <c r="F21" s="35">
        <v>831.25</v>
      </c>
      <c r="G21" s="34">
        <f t="shared" si="0"/>
        <v>9975</v>
      </c>
      <c r="H21" s="34">
        <f>(F21/12)</f>
        <v>69.270833333333329</v>
      </c>
      <c r="I21" s="34">
        <f t="shared" si="2"/>
        <v>39.166666666666664</v>
      </c>
      <c r="J21" s="34">
        <v>0</v>
      </c>
      <c r="K21" s="34">
        <v>0</v>
      </c>
      <c r="L21" s="69">
        <f t="shared" si="3"/>
        <v>9.0364583333333339</v>
      </c>
    </row>
    <row r="22" spans="1:12" s="17" customFormat="1" ht="25.5" customHeight="1" x14ac:dyDescent="0.25">
      <c r="A22" s="18">
        <v>21</v>
      </c>
      <c r="B22" s="36" t="s">
        <v>199</v>
      </c>
      <c r="C22" s="31" t="s">
        <v>55</v>
      </c>
      <c r="D22" s="32" t="s">
        <v>58</v>
      </c>
      <c r="E22" s="32" t="s">
        <v>68</v>
      </c>
      <c r="F22" s="35">
        <v>2050</v>
      </c>
      <c r="G22" s="34">
        <f t="shared" si="0"/>
        <v>24600</v>
      </c>
      <c r="H22" s="34">
        <f>(F22/12)</f>
        <v>170.83333333333334</v>
      </c>
      <c r="I22" s="34">
        <f t="shared" si="2"/>
        <v>39.166666666666664</v>
      </c>
      <c r="J22" s="34">
        <v>0</v>
      </c>
      <c r="K22" s="34">
        <v>0</v>
      </c>
      <c r="L22" s="69">
        <f t="shared" si="3"/>
        <v>17.5</v>
      </c>
    </row>
    <row r="23" spans="1:12" s="17" customFormat="1" ht="25.5" customHeight="1" x14ac:dyDescent="0.25">
      <c r="A23" s="18">
        <v>22</v>
      </c>
      <c r="B23" s="36" t="s">
        <v>71</v>
      </c>
      <c r="C23" s="31" t="s">
        <v>55</v>
      </c>
      <c r="D23" s="32" t="s">
        <v>58</v>
      </c>
      <c r="E23" s="32" t="s">
        <v>72</v>
      </c>
      <c r="F23" s="37">
        <v>1212</v>
      </c>
      <c r="G23" s="34">
        <f t="shared" si="0"/>
        <v>14544</v>
      </c>
      <c r="H23" s="34">
        <f>(F23/12)</f>
        <v>101</v>
      </c>
      <c r="I23" s="34">
        <f t="shared" si="2"/>
        <v>39.166666666666664</v>
      </c>
      <c r="J23" s="34">
        <v>0</v>
      </c>
      <c r="K23" s="34">
        <v>0</v>
      </c>
      <c r="L23" s="69">
        <f t="shared" si="3"/>
        <v>11.680555555555555</v>
      </c>
    </row>
    <row r="24" spans="1:12" s="17" customFormat="1" ht="25.5" customHeight="1" x14ac:dyDescent="0.25">
      <c r="A24" s="18">
        <v>23</v>
      </c>
      <c r="B24" s="36" t="s">
        <v>141</v>
      </c>
      <c r="C24" s="31" t="s">
        <v>55</v>
      </c>
      <c r="D24" s="32" t="s">
        <v>58</v>
      </c>
      <c r="E24" s="32" t="s">
        <v>110</v>
      </c>
      <c r="F24" s="35">
        <v>817</v>
      </c>
      <c r="G24" s="34">
        <f t="shared" si="0"/>
        <v>9804</v>
      </c>
      <c r="H24" s="34">
        <f>(F24/12)</f>
        <v>68.083333333333329</v>
      </c>
      <c r="I24" s="34">
        <f t="shared" si="2"/>
        <v>39.166666666666664</v>
      </c>
      <c r="J24" s="34">
        <v>0</v>
      </c>
      <c r="K24" s="34">
        <v>0</v>
      </c>
      <c r="L24" s="69">
        <f t="shared" si="3"/>
        <v>8.9375</v>
      </c>
    </row>
    <row r="25" spans="1:12" s="17" customFormat="1" ht="25.5" customHeight="1" x14ac:dyDescent="0.25">
      <c r="A25" s="18">
        <v>24</v>
      </c>
      <c r="B25" s="36" t="s">
        <v>98</v>
      </c>
      <c r="C25" s="31" t="s">
        <v>55</v>
      </c>
      <c r="D25" s="32" t="s">
        <v>58</v>
      </c>
      <c r="E25" s="32" t="s">
        <v>72</v>
      </c>
      <c r="F25" s="44">
        <v>1212</v>
      </c>
      <c r="G25" s="34">
        <f t="shared" si="0"/>
        <v>14544</v>
      </c>
      <c r="H25" s="34">
        <f>(F25/12)</f>
        <v>101</v>
      </c>
      <c r="I25" s="34">
        <f t="shared" si="2"/>
        <v>39.166666666666664</v>
      </c>
      <c r="J25" s="34">
        <v>0</v>
      </c>
      <c r="K25" s="34">
        <v>0</v>
      </c>
      <c r="L25" s="69">
        <f t="shared" si="3"/>
        <v>11.680555555555555</v>
      </c>
    </row>
    <row r="26" spans="1:12" s="17" customFormat="1" ht="25.5" customHeight="1" x14ac:dyDescent="0.25">
      <c r="A26" s="18">
        <v>25</v>
      </c>
      <c r="B26" s="36" t="s">
        <v>179</v>
      </c>
      <c r="C26" s="31" t="s">
        <v>55</v>
      </c>
      <c r="D26" s="32" t="s">
        <v>58</v>
      </c>
      <c r="E26" s="32" t="s">
        <v>85</v>
      </c>
      <c r="F26" s="44">
        <v>622</v>
      </c>
      <c r="G26" s="34">
        <f t="shared" si="0"/>
        <v>7464</v>
      </c>
      <c r="H26" s="34">
        <f>((F26+K26)/12)</f>
        <v>51.833333333333336</v>
      </c>
      <c r="I26" s="34">
        <f t="shared" si="2"/>
        <v>39.166666666666664</v>
      </c>
      <c r="J26" s="34">
        <v>0</v>
      </c>
      <c r="K26" s="34">
        <v>0</v>
      </c>
      <c r="L26" s="69">
        <f t="shared" si="3"/>
        <v>7.583333333333333</v>
      </c>
    </row>
    <row r="27" spans="1:12" s="17" customFormat="1" ht="25.5" customHeight="1" x14ac:dyDescent="0.25">
      <c r="A27" s="18">
        <v>26</v>
      </c>
      <c r="B27" s="36" t="s">
        <v>94</v>
      </c>
      <c r="C27" s="31" t="s">
        <v>55</v>
      </c>
      <c r="D27" s="32" t="s">
        <v>58</v>
      </c>
      <c r="E27" s="32" t="s">
        <v>65</v>
      </c>
      <c r="F27" s="33">
        <v>470</v>
      </c>
      <c r="G27" s="34">
        <f t="shared" si="0"/>
        <v>5640</v>
      </c>
      <c r="H27" s="34">
        <f t="shared" ref="H27:H36" si="6">(F27/12)</f>
        <v>39.166666666666664</v>
      </c>
      <c r="I27" s="34">
        <f t="shared" si="2"/>
        <v>39.166666666666664</v>
      </c>
      <c r="J27" s="34">
        <v>0</v>
      </c>
      <c r="K27" s="34">
        <v>0</v>
      </c>
      <c r="L27" s="69">
        <f t="shared" si="3"/>
        <v>6.5277777777777777</v>
      </c>
    </row>
    <row r="28" spans="1:12" s="17" customFormat="1" ht="25.5" customHeight="1" x14ac:dyDescent="0.25">
      <c r="A28" s="18">
        <v>27</v>
      </c>
      <c r="B28" s="36" t="s">
        <v>94</v>
      </c>
      <c r="C28" s="31" t="s">
        <v>55</v>
      </c>
      <c r="D28" s="32" t="s">
        <v>58</v>
      </c>
      <c r="E28" s="32" t="s">
        <v>65</v>
      </c>
      <c r="F28" s="33">
        <v>470</v>
      </c>
      <c r="G28" s="34">
        <f t="shared" si="0"/>
        <v>5640</v>
      </c>
      <c r="H28" s="34">
        <f t="shared" si="6"/>
        <v>39.166666666666664</v>
      </c>
      <c r="I28" s="34">
        <f t="shared" si="2"/>
        <v>39.166666666666664</v>
      </c>
      <c r="J28" s="34">
        <v>0</v>
      </c>
      <c r="K28" s="34">
        <v>0</v>
      </c>
      <c r="L28" s="69">
        <f t="shared" si="3"/>
        <v>6.5277777777777777</v>
      </c>
    </row>
    <row r="29" spans="1:12" s="17" customFormat="1" ht="25.5" customHeight="1" x14ac:dyDescent="0.25">
      <c r="A29" s="18">
        <v>28</v>
      </c>
      <c r="B29" s="46" t="s">
        <v>132</v>
      </c>
      <c r="C29" s="31" t="s">
        <v>55</v>
      </c>
      <c r="D29" s="32" t="s">
        <v>58</v>
      </c>
      <c r="E29" s="32" t="s">
        <v>59</v>
      </c>
      <c r="F29" s="35">
        <v>901</v>
      </c>
      <c r="G29" s="34">
        <f t="shared" si="0"/>
        <v>10812</v>
      </c>
      <c r="H29" s="34">
        <f t="shared" si="6"/>
        <v>75.083333333333329</v>
      </c>
      <c r="I29" s="34">
        <f t="shared" si="2"/>
        <v>39.166666666666664</v>
      </c>
      <c r="J29" s="34">
        <v>0</v>
      </c>
      <c r="K29" s="34">
        <v>0</v>
      </c>
      <c r="L29" s="69">
        <f t="shared" si="3"/>
        <v>9.5208333333333339</v>
      </c>
    </row>
    <row r="30" spans="1:12" s="17" customFormat="1" ht="25.5" customHeight="1" x14ac:dyDescent="0.25">
      <c r="A30" s="18">
        <v>29</v>
      </c>
      <c r="B30" s="45" t="s">
        <v>145</v>
      </c>
      <c r="C30" s="31" t="s">
        <v>55</v>
      </c>
      <c r="D30" s="32" t="s">
        <v>56</v>
      </c>
      <c r="E30" s="32" t="s">
        <v>68</v>
      </c>
      <c r="F30" s="35">
        <v>2050</v>
      </c>
      <c r="G30" s="34">
        <f t="shared" si="0"/>
        <v>24600</v>
      </c>
      <c r="H30" s="34">
        <f t="shared" si="6"/>
        <v>170.83333333333334</v>
      </c>
      <c r="I30" s="34">
        <f t="shared" si="2"/>
        <v>39.166666666666664</v>
      </c>
      <c r="J30" s="34">
        <v>0</v>
      </c>
      <c r="K30" s="34">
        <v>0</v>
      </c>
      <c r="L30" s="69">
        <f t="shared" si="3"/>
        <v>17.5</v>
      </c>
    </row>
    <row r="31" spans="1:12" s="17" customFormat="1" ht="25.5" customHeight="1" x14ac:dyDescent="0.25">
      <c r="A31" s="18">
        <v>30</v>
      </c>
      <c r="B31" s="36" t="s">
        <v>94</v>
      </c>
      <c r="C31" s="31" t="s">
        <v>55</v>
      </c>
      <c r="D31" s="32" t="s">
        <v>56</v>
      </c>
      <c r="E31" s="32" t="s">
        <v>65</v>
      </c>
      <c r="F31" s="33">
        <v>470</v>
      </c>
      <c r="G31" s="34">
        <f t="shared" si="0"/>
        <v>5640</v>
      </c>
      <c r="H31" s="34">
        <f t="shared" si="6"/>
        <v>39.166666666666664</v>
      </c>
      <c r="I31" s="34">
        <f t="shared" si="2"/>
        <v>39.166666666666664</v>
      </c>
      <c r="J31" s="34">
        <v>0</v>
      </c>
      <c r="K31" s="34">
        <v>0</v>
      </c>
      <c r="L31" s="69">
        <f t="shared" si="3"/>
        <v>6.5277777777777777</v>
      </c>
    </row>
    <row r="32" spans="1:12" s="17" customFormat="1" ht="25.5" customHeight="1" x14ac:dyDescent="0.25">
      <c r="A32" s="18">
        <v>31</v>
      </c>
      <c r="B32" s="36" t="s">
        <v>106</v>
      </c>
      <c r="C32" s="31" t="s">
        <v>55</v>
      </c>
      <c r="D32" s="32" t="s">
        <v>56</v>
      </c>
      <c r="E32" s="32" t="s">
        <v>72</v>
      </c>
      <c r="F32" s="33">
        <v>1212</v>
      </c>
      <c r="G32" s="34">
        <f t="shared" si="0"/>
        <v>14544</v>
      </c>
      <c r="H32" s="34">
        <f t="shared" si="6"/>
        <v>101</v>
      </c>
      <c r="I32" s="34">
        <f t="shared" si="2"/>
        <v>39.166666666666664</v>
      </c>
      <c r="J32" s="34">
        <v>0</v>
      </c>
      <c r="K32" s="34">
        <v>0</v>
      </c>
      <c r="L32" s="69">
        <f t="shared" si="3"/>
        <v>11.680555555555555</v>
      </c>
    </row>
    <row r="33" spans="1:12" s="17" customFormat="1" ht="25.5" customHeight="1" x14ac:dyDescent="0.25">
      <c r="A33" s="18">
        <v>32</v>
      </c>
      <c r="B33" s="36" t="s">
        <v>116</v>
      </c>
      <c r="C33" s="31" t="s">
        <v>55</v>
      </c>
      <c r="D33" s="32" t="s">
        <v>56</v>
      </c>
      <c r="E33" s="32" t="s">
        <v>85</v>
      </c>
      <c r="F33" s="35">
        <v>590</v>
      </c>
      <c r="G33" s="34">
        <f t="shared" si="0"/>
        <v>7080</v>
      </c>
      <c r="H33" s="34">
        <f t="shared" si="6"/>
        <v>49.166666666666664</v>
      </c>
      <c r="I33" s="34">
        <f t="shared" si="2"/>
        <v>39.166666666666664</v>
      </c>
      <c r="J33" s="34">
        <v>0</v>
      </c>
      <c r="K33" s="34">
        <v>0</v>
      </c>
      <c r="L33" s="69">
        <f t="shared" si="3"/>
        <v>7.3611111111111107</v>
      </c>
    </row>
    <row r="34" spans="1:12" s="17" customFormat="1" ht="25.5" customHeight="1" x14ac:dyDescent="0.25">
      <c r="A34" s="18">
        <v>33</v>
      </c>
      <c r="B34" s="36" t="s">
        <v>153</v>
      </c>
      <c r="C34" s="31" t="s">
        <v>55</v>
      </c>
      <c r="D34" s="32" t="s">
        <v>56</v>
      </c>
      <c r="E34" s="32" t="s">
        <v>85</v>
      </c>
      <c r="F34" s="33">
        <v>590</v>
      </c>
      <c r="G34" s="34">
        <f t="shared" si="0"/>
        <v>7080</v>
      </c>
      <c r="H34" s="34">
        <f t="shared" si="6"/>
        <v>49.166666666666664</v>
      </c>
      <c r="I34" s="34">
        <f t="shared" si="2"/>
        <v>39.166666666666664</v>
      </c>
      <c r="J34" s="34">
        <v>0</v>
      </c>
      <c r="K34" s="34">
        <v>0</v>
      </c>
      <c r="L34" s="69">
        <f t="shared" si="3"/>
        <v>7.3611111111111107</v>
      </c>
    </row>
    <row r="35" spans="1:12" s="17" customFormat="1" ht="25.5" customHeight="1" x14ac:dyDescent="0.25">
      <c r="A35" s="18">
        <v>34</v>
      </c>
      <c r="B35" s="38" t="s">
        <v>135</v>
      </c>
      <c r="C35" s="31" t="s">
        <v>55</v>
      </c>
      <c r="D35" s="32" t="s">
        <v>56</v>
      </c>
      <c r="E35" s="32" t="s">
        <v>57</v>
      </c>
      <c r="F35" s="33">
        <v>675</v>
      </c>
      <c r="G35" s="34">
        <f t="shared" ref="G35:G63" si="7">F35*12</f>
        <v>8100</v>
      </c>
      <c r="H35" s="34">
        <f t="shared" si="6"/>
        <v>56.25</v>
      </c>
      <c r="I35" s="34">
        <f t="shared" si="2"/>
        <v>39.166666666666664</v>
      </c>
      <c r="J35" s="34">
        <v>0</v>
      </c>
      <c r="K35" s="34">
        <v>0</v>
      </c>
      <c r="L35" s="69">
        <f t="shared" si="3"/>
        <v>7.9513888888888884</v>
      </c>
    </row>
    <row r="36" spans="1:12" s="17" customFormat="1" ht="25.5" customHeight="1" x14ac:dyDescent="0.25">
      <c r="A36" s="18">
        <v>35</v>
      </c>
      <c r="B36" s="36" t="s">
        <v>87</v>
      </c>
      <c r="C36" s="31" t="s">
        <v>55</v>
      </c>
      <c r="D36" s="32" t="s">
        <v>56</v>
      </c>
      <c r="E36" s="32" t="s">
        <v>72</v>
      </c>
      <c r="F36" s="33">
        <v>1200</v>
      </c>
      <c r="G36" s="34">
        <f t="shared" si="7"/>
        <v>14400</v>
      </c>
      <c r="H36" s="34">
        <f t="shared" si="6"/>
        <v>100</v>
      </c>
      <c r="I36" s="34">
        <f t="shared" si="2"/>
        <v>39.166666666666664</v>
      </c>
      <c r="J36" s="34">
        <v>0</v>
      </c>
      <c r="K36" s="34">
        <v>0</v>
      </c>
      <c r="L36" s="69">
        <f t="shared" si="3"/>
        <v>11.597222222222221</v>
      </c>
    </row>
    <row r="37" spans="1:12" s="17" customFormat="1" ht="25.5" customHeight="1" x14ac:dyDescent="0.25">
      <c r="A37" s="18">
        <v>36</v>
      </c>
      <c r="B37" s="47" t="s">
        <v>184</v>
      </c>
      <c r="C37" s="31" t="s">
        <v>55</v>
      </c>
      <c r="D37" s="32" t="s">
        <v>56</v>
      </c>
      <c r="E37" s="32" t="s">
        <v>72</v>
      </c>
      <c r="F37" s="35">
        <v>1212</v>
      </c>
      <c r="G37" s="34">
        <f t="shared" si="7"/>
        <v>14544</v>
      </c>
      <c r="H37" s="34">
        <f>((F37+K37)/12)</f>
        <v>170.83333333333334</v>
      </c>
      <c r="I37" s="34">
        <f t="shared" si="2"/>
        <v>39.166666666666664</v>
      </c>
      <c r="J37" s="34">
        <v>0</v>
      </c>
      <c r="K37" s="34">
        <v>838</v>
      </c>
      <c r="L37" s="69">
        <f t="shared" si="3"/>
        <v>87.333333333333329</v>
      </c>
    </row>
    <row r="38" spans="1:12" s="17" customFormat="1" ht="25.5" customHeight="1" x14ac:dyDescent="0.25">
      <c r="A38" s="18">
        <v>37</v>
      </c>
      <c r="B38" s="36" t="s">
        <v>118</v>
      </c>
      <c r="C38" s="31" t="s">
        <v>55</v>
      </c>
      <c r="D38" s="32" t="s">
        <v>56</v>
      </c>
      <c r="E38" s="32" t="s">
        <v>72</v>
      </c>
      <c r="F38" s="35">
        <v>1164</v>
      </c>
      <c r="G38" s="34">
        <f t="shared" si="7"/>
        <v>13968</v>
      </c>
      <c r="H38" s="34">
        <f>(F38/12)</f>
        <v>97</v>
      </c>
      <c r="I38" s="34">
        <f t="shared" si="2"/>
        <v>39.166666666666664</v>
      </c>
      <c r="J38" s="34">
        <v>0</v>
      </c>
      <c r="K38" s="34">
        <v>0</v>
      </c>
      <c r="L38" s="69">
        <f t="shared" si="3"/>
        <v>11.347222222222221</v>
      </c>
    </row>
    <row r="39" spans="1:12" s="17" customFormat="1" ht="25.5" customHeight="1" x14ac:dyDescent="0.25">
      <c r="A39" s="18">
        <v>38</v>
      </c>
      <c r="B39" s="38" t="s">
        <v>144</v>
      </c>
      <c r="C39" s="31" t="s">
        <v>55</v>
      </c>
      <c r="D39" s="32" t="s">
        <v>56</v>
      </c>
      <c r="E39" s="32" t="s">
        <v>72</v>
      </c>
      <c r="F39" s="33">
        <v>1212</v>
      </c>
      <c r="G39" s="34">
        <f t="shared" si="7"/>
        <v>14544</v>
      </c>
      <c r="H39" s="34">
        <f>(F39/12)</f>
        <v>101</v>
      </c>
      <c r="I39" s="34">
        <f t="shared" si="2"/>
        <v>39.166666666666664</v>
      </c>
      <c r="J39" s="34">
        <v>0</v>
      </c>
      <c r="K39" s="34">
        <v>0</v>
      </c>
      <c r="L39" s="69">
        <f t="shared" si="3"/>
        <v>11.680555555555555</v>
      </c>
    </row>
    <row r="40" spans="1:12" s="17" customFormat="1" ht="25.5" customHeight="1" x14ac:dyDescent="0.25">
      <c r="A40" s="18">
        <v>39</v>
      </c>
      <c r="B40" s="36" t="s">
        <v>54</v>
      </c>
      <c r="C40" s="31" t="s">
        <v>55</v>
      </c>
      <c r="D40" s="32" t="s">
        <v>56</v>
      </c>
      <c r="E40" s="32" t="s">
        <v>57</v>
      </c>
      <c r="F40" s="48">
        <v>675</v>
      </c>
      <c r="G40" s="34">
        <f t="shared" si="7"/>
        <v>8100</v>
      </c>
      <c r="H40" s="34">
        <f>(F40/12)</f>
        <v>56.25</v>
      </c>
      <c r="I40" s="34">
        <f t="shared" si="2"/>
        <v>39.166666666666664</v>
      </c>
      <c r="J40" s="34">
        <v>0</v>
      </c>
      <c r="K40" s="34">
        <v>58</v>
      </c>
      <c r="L40" s="69">
        <f t="shared" si="3"/>
        <v>12.784722222222221</v>
      </c>
    </row>
    <row r="41" spans="1:12" s="17" customFormat="1" ht="25.5" customHeight="1" x14ac:dyDescent="0.25">
      <c r="A41" s="18">
        <v>40</v>
      </c>
      <c r="B41" s="36" t="s">
        <v>124</v>
      </c>
      <c r="C41" s="31" t="s">
        <v>55</v>
      </c>
      <c r="D41" s="32" t="s">
        <v>56</v>
      </c>
      <c r="E41" s="32" t="s">
        <v>68</v>
      </c>
      <c r="F41" s="33">
        <v>2050</v>
      </c>
      <c r="G41" s="34">
        <f t="shared" si="7"/>
        <v>24600</v>
      </c>
      <c r="H41" s="34">
        <f>((F41+K41)/12)</f>
        <v>170.83333333333334</v>
      </c>
      <c r="I41" s="34">
        <f t="shared" si="2"/>
        <v>39.166666666666664</v>
      </c>
      <c r="J41" s="34">
        <v>0</v>
      </c>
      <c r="K41" s="34">
        <v>0</v>
      </c>
      <c r="L41" s="69">
        <f t="shared" si="3"/>
        <v>17.5</v>
      </c>
    </row>
    <row r="42" spans="1:12" s="17" customFormat="1" ht="25.5" customHeight="1" x14ac:dyDescent="0.25">
      <c r="A42" s="18">
        <v>41</v>
      </c>
      <c r="B42" s="30" t="s">
        <v>175</v>
      </c>
      <c r="C42" s="31" t="s">
        <v>55</v>
      </c>
      <c r="D42" s="32" t="s">
        <v>56</v>
      </c>
      <c r="E42" s="32" t="s">
        <v>198</v>
      </c>
      <c r="F42" s="48">
        <v>986</v>
      </c>
      <c r="G42" s="34">
        <f t="shared" si="7"/>
        <v>11832</v>
      </c>
      <c r="H42" s="34">
        <f>((F42+K42)/12)</f>
        <v>82.166666666666671</v>
      </c>
      <c r="I42" s="34">
        <f t="shared" si="2"/>
        <v>39.166666666666664</v>
      </c>
      <c r="J42" s="34">
        <v>0</v>
      </c>
      <c r="K42" s="34">
        <v>0</v>
      </c>
      <c r="L42" s="69">
        <f t="shared" si="3"/>
        <v>10.111111111111112</v>
      </c>
    </row>
    <row r="43" spans="1:12" s="17" customFormat="1" ht="25.5" customHeight="1" x14ac:dyDescent="0.25">
      <c r="A43" s="18">
        <v>42</v>
      </c>
      <c r="B43" s="36" t="s">
        <v>54</v>
      </c>
      <c r="C43" s="31" t="s">
        <v>55</v>
      </c>
      <c r="D43" s="32" t="s">
        <v>56</v>
      </c>
      <c r="E43" s="32" t="s">
        <v>57</v>
      </c>
      <c r="F43" s="35">
        <v>675</v>
      </c>
      <c r="G43" s="34">
        <f t="shared" si="7"/>
        <v>8100</v>
      </c>
      <c r="H43" s="34">
        <f>(F43/12)</f>
        <v>56.25</v>
      </c>
      <c r="I43" s="34">
        <f t="shared" si="2"/>
        <v>39.166666666666664</v>
      </c>
      <c r="J43" s="34">
        <v>0</v>
      </c>
      <c r="K43" s="34">
        <v>0</v>
      </c>
      <c r="L43" s="69">
        <f t="shared" si="3"/>
        <v>7.9513888888888884</v>
      </c>
    </row>
    <row r="44" spans="1:12" s="17" customFormat="1" ht="25.5" customHeight="1" x14ac:dyDescent="0.25">
      <c r="A44" s="18">
        <v>43</v>
      </c>
      <c r="B44" s="36" t="s">
        <v>121</v>
      </c>
      <c r="C44" s="31" t="s">
        <v>55</v>
      </c>
      <c r="D44" s="32" t="s">
        <v>56</v>
      </c>
      <c r="E44" s="32" t="s">
        <v>122</v>
      </c>
      <c r="F44" s="44">
        <v>1340</v>
      </c>
      <c r="G44" s="34">
        <f t="shared" si="7"/>
        <v>16080</v>
      </c>
      <c r="H44" s="34">
        <f>(F44/12)</f>
        <v>111.66666666666667</v>
      </c>
      <c r="I44" s="34">
        <f t="shared" si="2"/>
        <v>39.166666666666664</v>
      </c>
      <c r="J44" s="34">
        <v>0</v>
      </c>
      <c r="K44" s="34">
        <v>0</v>
      </c>
      <c r="L44" s="69">
        <f t="shared" si="3"/>
        <v>12.569444444444445</v>
      </c>
    </row>
    <row r="45" spans="1:12" s="17" customFormat="1" ht="25.5" customHeight="1" x14ac:dyDescent="0.25">
      <c r="A45" s="18">
        <v>44</v>
      </c>
      <c r="B45" s="36" t="s">
        <v>54</v>
      </c>
      <c r="C45" s="31" t="s">
        <v>55</v>
      </c>
      <c r="D45" s="32" t="s">
        <v>56</v>
      </c>
      <c r="E45" s="32" t="s">
        <v>57</v>
      </c>
      <c r="F45" s="35">
        <v>675</v>
      </c>
      <c r="G45" s="34">
        <f t="shared" si="7"/>
        <v>8100</v>
      </c>
      <c r="H45" s="34">
        <f>(F45/12)</f>
        <v>56.25</v>
      </c>
      <c r="I45" s="34">
        <f t="shared" si="2"/>
        <v>39.166666666666664</v>
      </c>
      <c r="J45" s="34">
        <v>0</v>
      </c>
      <c r="K45" s="34">
        <v>0</v>
      </c>
      <c r="L45" s="69">
        <f t="shared" si="3"/>
        <v>7.9513888888888884</v>
      </c>
    </row>
    <row r="46" spans="1:12" s="17" customFormat="1" ht="25.5" customHeight="1" x14ac:dyDescent="0.25">
      <c r="A46" s="18">
        <v>45</v>
      </c>
      <c r="B46" s="38" t="s">
        <v>67</v>
      </c>
      <c r="C46" s="31" t="s">
        <v>55</v>
      </c>
      <c r="D46" s="32" t="s">
        <v>56</v>
      </c>
      <c r="E46" s="32" t="s">
        <v>68</v>
      </c>
      <c r="F46" s="44">
        <v>2050</v>
      </c>
      <c r="G46" s="34">
        <f t="shared" si="7"/>
        <v>24600</v>
      </c>
      <c r="H46" s="34">
        <f>(F46/12)</f>
        <v>170.83333333333334</v>
      </c>
      <c r="I46" s="34">
        <f t="shared" si="2"/>
        <v>39.166666666666664</v>
      </c>
      <c r="J46" s="34">
        <v>0</v>
      </c>
      <c r="K46" s="34">
        <v>0</v>
      </c>
      <c r="L46" s="69">
        <f t="shared" si="3"/>
        <v>17.5</v>
      </c>
    </row>
    <row r="47" spans="1:12" s="17" customFormat="1" ht="25.5" customHeight="1" x14ac:dyDescent="0.25">
      <c r="A47" s="18">
        <v>46</v>
      </c>
      <c r="B47" s="36" t="s">
        <v>151</v>
      </c>
      <c r="C47" s="31" t="s">
        <v>55</v>
      </c>
      <c r="D47" s="32" t="s">
        <v>56</v>
      </c>
      <c r="E47" s="32" t="s">
        <v>72</v>
      </c>
      <c r="F47" s="35">
        <v>1164</v>
      </c>
      <c r="G47" s="34">
        <f t="shared" si="7"/>
        <v>13968</v>
      </c>
      <c r="H47" s="34">
        <f>((F47+K47)/12)</f>
        <v>97</v>
      </c>
      <c r="I47" s="34">
        <f t="shared" si="2"/>
        <v>39.166666666666664</v>
      </c>
      <c r="J47" s="34">
        <v>0</v>
      </c>
      <c r="K47" s="34">
        <v>0</v>
      </c>
      <c r="L47" s="69">
        <f t="shared" si="3"/>
        <v>11.347222222222221</v>
      </c>
    </row>
    <row r="48" spans="1:12" s="17" customFormat="1" ht="25.5" customHeight="1" x14ac:dyDescent="0.25">
      <c r="A48" s="18">
        <v>47</v>
      </c>
      <c r="B48" s="43" t="s">
        <v>185</v>
      </c>
      <c r="C48" s="31" t="s">
        <v>55</v>
      </c>
      <c r="D48" s="32" t="s">
        <v>56</v>
      </c>
      <c r="E48" s="32" t="s">
        <v>65</v>
      </c>
      <c r="F48" s="44">
        <v>500</v>
      </c>
      <c r="G48" s="34">
        <f t="shared" si="7"/>
        <v>6000</v>
      </c>
      <c r="H48" s="34">
        <f t="shared" ref="H48:H75" si="8">(F48/12)</f>
        <v>41.666666666666664</v>
      </c>
      <c r="I48" s="34">
        <f t="shared" si="2"/>
        <v>39.166666666666664</v>
      </c>
      <c r="J48" s="34">
        <v>0</v>
      </c>
      <c r="K48" s="34">
        <v>0</v>
      </c>
      <c r="L48" s="69">
        <f t="shared" si="3"/>
        <v>6.7361111111111107</v>
      </c>
    </row>
    <row r="49" spans="1:12" s="17" customFormat="1" ht="25.5" customHeight="1" x14ac:dyDescent="0.25">
      <c r="A49" s="18">
        <v>48</v>
      </c>
      <c r="B49" s="36" t="s">
        <v>186</v>
      </c>
      <c r="C49" s="31" t="s">
        <v>95</v>
      </c>
      <c r="D49" s="32" t="s">
        <v>64</v>
      </c>
      <c r="E49" s="32" t="s">
        <v>59</v>
      </c>
      <c r="F49" s="33">
        <v>690.77</v>
      </c>
      <c r="G49" s="34">
        <f t="shared" si="7"/>
        <v>8289.24</v>
      </c>
      <c r="H49" s="34">
        <f t="shared" si="8"/>
        <v>57.564166666666665</v>
      </c>
      <c r="I49" s="34">
        <f>(470/360)*23</f>
        <v>30.027777777777779</v>
      </c>
      <c r="J49" s="34">
        <v>0</v>
      </c>
      <c r="K49" s="34">
        <v>0</v>
      </c>
      <c r="L49" s="69">
        <f t="shared" si="3"/>
        <v>7.2993287037037033</v>
      </c>
    </row>
    <row r="50" spans="1:12" s="17" customFormat="1" ht="25.5" customHeight="1" x14ac:dyDescent="0.25">
      <c r="A50" s="18">
        <v>49</v>
      </c>
      <c r="B50" s="36" t="s">
        <v>82</v>
      </c>
      <c r="C50" s="31" t="s">
        <v>83</v>
      </c>
      <c r="D50" s="32" t="s">
        <v>64</v>
      </c>
      <c r="E50" s="32" t="s">
        <v>65</v>
      </c>
      <c r="F50" s="33">
        <v>391.67</v>
      </c>
      <c r="G50" s="34">
        <f>F50*12</f>
        <v>4700.04</v>
      </c>
      <c r="H50" s="34">
        <f>(F50/12)</f>
        <v>32.639166666666668</v>
      </c>
      <c r="I50" s="34">
        <f>(470/360)*25</f>
        <v>32.638888888888893</v>
      </c>
      <c r="J50" s="34">
        <v>0</v>
      </c>
      <c r="K50" s="34">
        <v>0</v>
      </c>
      <c r="L50" s="69">
        <f t="shared" si="3"/>
        <v>5.4398379629629643</v>
      </c>
    </row>
    <row r="51" spans="1:12" s="17" customFormat="1" ht="25.5" customHeight="1" x14ac:dyDescent="0.25">
      <c r="A51" s="18">
        <v>50</v>
      </c>
      <c r="B51" s="36" t="s">
        <v>82</v>
      </c>
      <c r="C51" s="31" t="s">
        <v>83</v>
      </c>
      <c r="D51" s="32" t="s">
        <v>64</v>
      </c>
      <c r="E51" s="32" t="s">
        <v>65</v>
      </c>
      <c r="F51" s="33">
        <v>391.67</v>
      </c>
      <c r="G51" s="62">
        <f t="shared" si="7"/>
        <v>4700.04</v>
      </c>
      <c r="H51" s="62">
        <f t="shared" si="8"/>
        <v>32.639166666666668</v>
      </c>
      <c r="I51" s="34">
        <f>(470/360)*25</f>
        <v>32.638888888888893</v>
      </c>
      <c r="J51" s="34">
        <v>0</v>
      </c>
      <c r="K51" s="34">
        <v>0</v>
      </c>
      <c r="L51" s="69">
        <f t="shared" si="3"/>
        <v>5.4398379629629643</v>
      </c>
    </row>
    <row r="52" spans="1:12" s="17" customFormat="1" ht="25.5" customHeight="1" x14ac:dyDescent="0.25">
      <c r="A52" s="18">
        <v>51</v>
      </c>
      <c r="B52" s="36" t="s">
        <v>178</v>
      </c>
      <c r="C52" s="31" t="s">
        <v>83</v>
      </c>
      <c r="D52" s="32" t="s">
        <v>64</v>
      </c>
      <c r="E52" s="32" t="s">
        <v>85</v>
      </c>
      <c r="F52" s="42">
        <v>518.33000000000004</v>
      </c>
      <c r="G52" s="62">
        <f t="shared" si="7"/>
        <v>6219.9600000000009</v>
      </c>
      <c r="H52" s="62">
        <f t="shared" si="8"/>
        <v>43.194166666666668</v>
      </c>
      <c r="I52" s="34">
        <f>(470/360)*25</f>
        <v>32.638888888888893</v>
      </c>
      <c r="J52" s="34">
        <v>0</v>
      </c>
      <c r="K52" s="34">
        <v>0</v>
      </c>
      <c r="L52" s="69">
        <f t="shared" si="3"/>
        <v>6.319421296296297</v>
      </c>
    </row>
    <row r="53" spans="1:12" s="17" customFormat="1" ht="25.5" customHeight="1" x14ac:dyDescent="0.25">
      <c r="A53" s="18">
        <v>52</v>
      </c>
      <c r="B53" s="36" t="s">
        <v>141</v>
      </c>
      <c r="C53" s="31" t="s">
        <v>55</v>
      </c>
      <c r="D53" s="32" t="s">
        <v>64</v>
      </c>
      <c r="E53" s="32" t="s">
        <v>59</v>
      </c>
      <c r="F53" s="64">
        <v>390.43</v>
      </c>
      <c r="G53" s="62">
        <f t="shared" si="7"/>
        <v>4685.16</v>
      </c>
      <c r="H53" s="62">
        <f t="shared" si="8"/>
        <v>32.535833333333336</v>
      </c>
      <c r="I53" s="34">
        <f>(470/360)*13</f>
        <v>16.972222222222221</v>
      </c>
      <c r="J53" s="34">
        <v>0</v>
      </c>
      <c r="K53" s="34">
        <v>0</v>
      </c>
      <c r="L53" s="69">
        <f t="shared" si="3"/>
        <v>4.1256712962962965</v>
      </c>
    </row>
    <row r="54" spans="1:12" s="17" customFormat="1" ht="25.5" customHeight="1" x14ac:dyDescent="0.25">
      <c r="A54" s="18">
        <v>53</v>
      </c>
      <c r="B54" s="50" t="s">
        <v>129</v>
      </c>
      <c r="C54" s="31" t="s">
        <v>83</v>
      </c>
      <c r="D54" s="32" t="s">
        <v>108</v>
      </c>
      <c r="E54" s="32" t="s">
        <v>100</v>
      </c>
      <c r="F54" s="33">
        <v>905</v>
      </c>
      <c r="G54" s="62">
        <f t="shared" si="7"/>
        <v>10860</v>
      </c>
      <c r="H54" s="62">
        <f t="shared" si="8"/>
        <v>75.416666666666671</v>
      </c>
      <c r="I54" s="34">
        <f>(470/360)*25</f>
        <v>32.638888888888893</v>
      </c>
      <c r="J54" s="34">
        <v>0</v>
      </c>
      <c r="K54" s="34">
        <v>0</v>
      </c>
      <c r="L54" s="69">
        <f t="shared" si="3"/>
        <v>9.0046296296296315</v>
      </c>
    </row>
    <row r="55" spans="1:12" s="17" customFormat="1" ht="25.5" customHeight="1" x14ac:dyDescent="0.25">
      <c r="A55" s="18">
        <v>54</v>
      </c>
      <c r="B55" s="50" t="s">
        <v>191</v>
      </c>
      <c r="C55" s="31" t="s">
        <v>83</v>
      </c>
      <c r="D55" s="32" t="s">
        <v>108</v>
      </c>
      <c r="E55" s="32" t="s">
        <v>100</v>
      </c>
      <c r="F55" s="33">
        <v>1086</v>
      </c>
      <c r="G55" s="62">
        <f t="shared" ref="G55" si="9">F55*12</f>
        <v>13032</v>
      </c>
      <c r="H55" s="62">
        <f t="shared" ref="H55" si="10">(F55/12)</f>
        <v>90.5</v>
      </c>
      <c r="I55" s="34">
        <f t="shared" si="2"/>
        <v>39.166666666666664</v>
      </c>
      <c r="J55" s="34">
        <v>0</v>
      </c>
      <c r="K55" s="34">
        <v>0</v>
      </c>
      <c r="L55" s="69">
        <f t="shared" si="3"/>
        <v>10.805555555555555</v>
      </c>
    </row>
    <row r="56" spans="1:12" s="17" customFormat="1" ht="36.75" customHeight="1" x14ac:dyDescent="0.25">
      <c r="A56" s="18">
        <v>55</v>
      </c>
      <c r="B56" s="38" t="s">
        <v>200</v>
      </c>
      <c r="C56" s="31" t="s">
        <v>83</v>
      </c>
      <c r="D56" s="32" t="s">
        <v>108</v>
      </c>
      <c r="E56" s="32" t="s">
        <v>100</v>
      </c>
      <c r="F56" s="33">
        <v>905</v>
      </c>
      <c r="G56" s="62">
        <f t="shared" si="7"/>
        <v>10860</v>
      </c>
      <c r="H56" s="62">
        <f t="shared" si="8"/>
        <v>75.416666666666671</v>
      </c>
      <c r="I56" s="34">
        <f>(470/360)*25</f>
        <v>32.638888888888893</v>
      </c>
      <c r="J56" s="34">
        <v>0</v>
      </c>
      <c r="K56" s="34">
        <v>0</v>
      </c>
      <c r="L56" s="69">
        <f t="shared" si="3"/>
        <v>9.0046296296296315</v>
      </c>
    </row>
    <row r="57" spans="1:12" s="17" customFormat="1" ht="25.5" customHeight="1" x14ac:dyDescent="0.25">
      <c r="A57" s="18">
        <v>56</v>
      </c>
      <c r="B57" s="45" t="s">
        <v>187</v>
      </c>
      <c r="C57" s="31" t="s">
        <v>55</v>
      </c>
      <c r="D57" s="32" t="s">
        <v>108</v>
      </c>
      <c r="E57" s="32" t="s">
        <v>100</v>
      </c>
      <c r="F57" s="33">
        <v>905</v>
      </c>
      <c r="G57" s="62">
        <f t="shared" si="7"/>
        <v>10860</v>
      </c>
      <c r="H57" s="62">
        <f t="shared" si="8"/>
        <v>75.416666666666671</v>
      </c>
      <c r="I57" s="34">
        <f>(470/360)*25</f>
        <v>32.638888888888893</v>
      </c>
      <c r="J57" s="34">
        <v>0</v>
      </c>
      <c r="K57" s="34">
        <v>0</v>
      </c>
      <c r="L57" s="69">
        <f t="shared" si="3"/>
        <v>9.0046296296296315</v>
      </c>
    </row>
    <row r="58" spans="1:12" s="17" customFormat="1" ht="25.5" customHeight="1" x14ac:dyDescent="0.25">
      <c r="A58" s="18">
        <v>57</v>
      </c>
      <c r="B58" s="51" t="s">
        <v>123</v>
      </c>
      <c r="C58" s="31" t="s">
        <v>55</v>
      </c>
      <c r="D58" s="32" t="s">
        <v>108</v>
      </c>
      <c r="E58" s="32" t="s">
        <v>100</v>
      </c>
      <c r="F58" s="65">
        <v>905</v>
      </c>
      <c r="G58" s="62">
        <f t="shared" si="7"/>
        <v>10860</v>
      </c>
      <c r="H58" s="62">
        <f t="shared" si="8"/>
        <v>75.416666666666671</v>
      </c>
      <c r="I58" s="34">
        <f>(470/360)*25</f>
        <v>32.638888888888893</v>
      </c>
      <c r="J58" s="34">
        <v>0</v>
      </c>
      <c r="K58" s="34">
        <v>0</v>
      </c>
      <c r="L58" s="69">
        <f t="shared" si="3"/>
        <v>9.0046296296296315</v>
      </c>
    </row>
    <row r="59" spans="1:12" s="17" customFormat="1" ht="25.5" customHeight="1" x14ac:dyDescent="0.25">
      <c r="A59" s="18">
        <v>58</v>
      </c>
      <c r="B59" s="31" t="s">
        <v>201</v>
      </c>
      <c r="C59" s="31" t="s">
        <v>83</v>
      </c>
      <c r="D59" s="32" t="s">
        <v>108</v>
      </c>
      <c r="E59" s="32" t="s">
        <v>100</v>
      </c>
      <c r="F59" s="42">
        <v>832.6</v>
      </c>
      <c r="G59" s="62">
        <f>F59*12</f>
        <v>9991.2000000000007</v>
      </c>
      <c r="H59" s="62">
        <f>(F59/12)</f>
        <v>69.38333333333334</v>
      </c>
      <c r="I59" s="34">
        <f>(470/360)*23</f>
        <v>30.027777777777779</v>
      </c>
      <c r="J59" s="34">
        <v>0</v>
      </c>
      <c r="K59" s="34">
        <v>0</v>
      </c>
      <c r="L59" s="69">
        <f>(SUM(H59:K59)/12)*1</f>
        <v>8.2842592592592599</v>
      </c>
    </row>
    <row r="60" spans="1:12" s="17" customFormat="1" ht="25.5" customHeight="1" x14ac:dyDescent="0.25">
      <c r="A60" s="18">
        <v>59</v>
      </c>
      <c r="B60" s="36" t="s">
        <v>115</v>
      </c>
      <c r="C60" s="31" t="s">
        <v>61</v>
      </c>
      <c r="D60" s="54" t="s">
        <v>74</v>
      </c>
      <c r="E60" s="32" t="s">
        <v>63</v>
      </c>
      <c r="F60" s="42">
        <v>515</v>
      </c>
      <c r="G60" s="62">
        <f t="shared" si="7"/>
        <v>6180</v>
      </c>
      <c r="H60" s="62">
        <f t="shared" si="8"/>
        <v>42.916666666666664</v>
      </c>
      <c r="I60" s="34">
        <f t="shared" si="2"/>
        <v>39.166666666666664</v>
      </c>
      <c r="J60" s="34">
        <v>0</v>
      </c>
      <c r="K60" s="34">
        <v>0</v>
      </c>
      <c r="L60" s="69">
        <f t="shared" si="3"/>
        <v>6.8402777777777777</v>
      </c>
    </row>
    <row r="61" spans="1:12" s="17" customFormat="1" ht="25.5" customHeight="1" x14ac:dyDescent="0.25">
      <c r="A61" s="18">
        <v>60</v>
      </c>
      <c r="B61" s="36" t="s">
        <v>115</v>
      </c>
      <c r="C61" s="31" t="s">
        <v>61</v>
      </c>
      <c r="D61" s="54" t="s">
        <v>74</v>
      </c>
      <c r="E61" s="32" t="s">
        <v>63</v>
      </c>
      <c r="F61" s="42">
        <v>542.83000000000004</v>
      </c>
      <c r="G61" s="62">
        <f t="shared" si="7"/>
        <v>6513.9600000000009</v>
      </c>
      <c r="H61" s="62">
        <f t="shared" si="8"/>
        <v>45.235833333333339</v>
      </c>
      <c r="I61" s="34">
        <f t="shared" si="2"/>
        <v>39.166666666666664</v>
      </c>
      <c r="J61" s="34">
        <v>0</v>
      </c>
      <c r="K61" s="34">
        <v>0</v>
      </c>
      <c r="L61" s="69">
        <f t="shared" si="3"/>
        <v>7.0335416666666672</v>
      </c>
    </row>
    <row r="62" spans="1:12" s="17" customFormat="1" ht="25.5" customHeight="1" x14ac:dyDescent="0.25">
      <c r="A62" s="18">
        <v>61</v>
      </c>
      <c r="B62" s="36" t="s">
        <v>115</v>
      </c>
      <c r="C62" s="31" t="s">
        <v>61</v>
      </c>
      <c r="D62" s="54" t="s">
        <v>74</v>
      </c>
      <c r="E62" s="32" t="s">
        <v>63</v>
      </c>
      <c r="F62" s="42">
        <v>515</v>
      </c>
      <c r="G62" s="62">
        <f t="shared" si="7"/>
        <v>6180</v>
      </c>
      <c r="H62" s="62">
        <f t="shared" si="8"/>
        <v>42.916666666666664</v>
      </c>
      <c r="I62" s="34">
        <f t="shared" ref="I62:I124" si="11">(470/360)*30</f>
        <v>39.166666666666664</v>
      </c>
      <c r="J62" s="34">
        <v>0</v>
      </c>
      <c r="K62" s="34">
        <v>0</v>
      </c>
      <c r="L62" s="69">
        <f t="shared" si="3"/>
        <v>6.8402777777777777</v>
      </c>
    </row>
    <row r="63" spans="1:12" s="17" customFormat="1" ht="25.5" customHeight="1" x14ac:dyDescent="0.25">
      <c r="A63" s="18">
        <v>62</v>
      </c>
      <c r="B63" s="36" t="s">
        <v>73</v>
      </c>
      <c r="C63" s="31" t="s">
        <v>61</v>
      </c>
      <c r="D63" s="54" t="s">
        <v>74</v>
      </c>
      <c r="E63" s="32" t="s">
        <v>63</v>
      </c>
      <c r="F63" s="44">
        <v>680</v>
      </c>
      <c r="G63" s="62">
        <f t="shared" si="7"/>
        <v>8160</v>
      </c>
      <c r="H63" s="62">
        <f t="shared" si="8"/>
        <v>56.666666666666664</v>
      </c>
      <c r="I63" s="34">
        <f t="shared" si="11"/>
        <v>39.166666666666664</v>
      </c>
      <c r="J63" s="34">
        <v>0</v>
      </c>
      <c r="K63" s="34">
        <v>0</v>
      </c>
      <c r="L63" s="69">
        <f t="shared" ref="L63:L125" si="12">(SUM(H63:K63)/12)*1</f>
        <v>7.9861111111111107</v>
      </c>
    </row>
    <row r="64" spans="1:12" s="17" customFormat="1" ht="25.5" customHeight="1" x14ac:dyDescent="0.25">
      <c r="A64" s="18">
        <v>63</v>
      </c>
      <c r="B64" s="36" t="s">
        <v>81</v>
      </c>
      <c r="C64" s="31" t="s">
        <v>61</v>
      </c>
      <c r="D64" s="54" t="s">
        <v>74</v>
      </c>
      <c r="E64" s="32" t="s">
        <v>63</v>
      </c>
      <c r="F64" s="44">
        <v>515</v>
      </c>
      <c r="G64" s="62">
        <f t="shared" ref="G64:G91" si="13">F64*12</f>
        <v>6180</v>
      </c>
      <c r="H64" s="62">
        <f t="shared" si="8"/>
        <v>42.916666666666664</v>
      </c>
      <c r="I64" s="34">
        <f t="shared" si="11"/>
        <v>39.166666666666664</v>
      </c>
      <c r="J64" s="71">
        <v>105.74</v>
      </c>
      <c r="K64" s="34">
        <v>0</v>
      </c>
      <c r="L64" s="69">
        <f t="shared" si="12"/>
        <v>15.651944444444444</v>
      </c>
    </row>
    <row r="65" spans="1:12" s="17" customFormat="1" ht="25.5" customHeight="1" x14ac:dyDescent="0.25">
      <c r="A65" s="18">
        <v>64</v>
      </c>
      <c r="B65" s="36" t="s">
        <v>77</v>
      </c>
      <c r="C65" s="31" t="s">
        <v>61</v>
      </c>
      <c r="D65" s="54" t="s">
        <v>74</v>
      </c>
      <c r="E65" s="32" t="s">
        <v>63</v>
      </c>
      <c r="F65" s="42">
        <v>596</v>
      </c>
      <c r="G65" s="62">
        <f t="shared" si="13"/>
        <v>7152</v>
      </c>
      <c r="H65" s="62">
        <f t="shared" si="8"/>
        <v>49.666666666666664</v>
      </c>
      <c r="I65" s="34">
        <f t="shared" si="11"/>
        <v>39.166666666666664</v>
      </c>
      <c r="J65" s="71">
        <v>19.84</v>
      </c>
      <c r="K65" s="34">
        <v>0</v>
      </c>
      <c r="L65" s="69">
        <f t="shared" si="12"/>
        <v>9.056111111111111</v>
      </c>
    </row>
    <row r="66" spans="1:12" s="17" customFormat="1" ht="25.5" customHeight="1" x14ac:dyDescent="0.25">
      <c r="A66" s="18">
        <v>65</v>
      </c>
      <c r="B66" s="36" t="s">
        <v>91</v>
      </c>
      <c r="C66" s="31" t="s">
        <v>61</v>
      </c>
      <c r="D66" s="54" t="s">
        <v>74</v>
      </c>
      <c r="E66" s="32" t="s">
        <v>63</v>
      </c>
      <c r="F66" s="42">
        <v>529.91</v>
      </c>
      <c r="G66" s="62">
        <f t="shared" si="13"/>
        <v>6358.92</v>
      </c>
      <c r="H66" s="62">
        <f t="shared" si="8"/>
        <v>44.159166666666664</v>
      </c>
      <c r="I66" s="34">
        <f t="shared" si="11"/>
        <v>39.166666666666664</v>
      </c>
      <c r="J66" s="34">
        <v>0</v>
      </c>
      <c r="K66" s="34">
        <v>0</v>
      </c>
      <c r="L66" s="69">
        <f t="shared" si="12"/>
        <v>6.9438194444444434</v>
      </c>
    </row>
    <row r="67" spans="1:12" s="17" customFormat="1" ht="25.5" customHeight="1" x14ac:dyDescent="0.25">
      <c r="A67" s="18">
        <v>66</v>
      </c>
      <c r="B67" s="36" t="s">
        <v>70</v>
      </c>
      <c r="C67" s="31" t="s">
        <v>61</v>
      </c>
      <c r="D67" s="54" t="s">
        <v>74</v>
      </c>
      <c r="E67" s="32" t="s">
        <v>63</v>
      </c>
      <c r="F67" s="42">
        <v>613.70000000000005</v>
      </c>
      <c r="G67" s="62">
        <f t="shared" si="13"/>
        <v>7364.4000000000005</v>
      </c>
      <c r="H67" s="62">
        <f t="shared" si="8"/>
        <v>51.141666666666673</v>
      </c>
      <c r="I67" s="34">
        <f t="shared" si="11"/>
        <v>39.166666666666664</v>
      </c>
      <c r="J67" s="34">
        <v>0</v>
      </c>
      <c r="K67" s="34">
        <v>0</v>
      </c>
      <c r="L67" s="69">
        <f t="shared" si="12"/>
        <v>7.5256944444444445</v>
      </c>
    </row>
    <row r="68" spans="1:12" s="17" customFormat="1" ht="25.5" customHeight="1" x14ac:dyDescent="0.25">
      <c r="A68" s="18">
        <v>67</v>
      </c>
      <c r="B68" s="36" t="s">
        <v>70</v>
      </c>
      <c r="C68" s="31" t="s">
        <v>61</v>
      </c>
      <c r="D68" s="54" t="s">
        <v>74</v>
      </c>
      <c r="E68" s="32" t="s">
        <v>63</v>
      </c>
      <c r="F68" s="42">
        <v>593.97</v>
      </c>
      <c r="G68" s="62">
        <f t="shared" si="13"/>
        <v>7127.64</v>
      </c>
      <c r="H68" s="62">
        <f t="shared" si="8"/>
        <v>49.497500000000002</v>
      </c>
      <c r="I68" s="34">
        <f t="shared" si="11"/>
        <v>39.166666666666664</v>
      </c>
      <c r="J68" s="34">
        <v>0</v>
      </c>
      <c r="K68" s="34">
        <v>0</v>
      </c>
      <c r="L68" s="69">
        <f t="shared" si="12"/>
        <v>7.3886805555555553</v>
      </c>
    </row>
    <row r="69" spans="1:12" s="17" customFormat="1" ht="25.5" customHeight="1" x14ac:dyDescent="0.25">
      <c r="A69" s="18">
        <v>68</v>
      </c>
      <c r="B69" s="36" t="s">
        <v>81</v>
      </c>
      <c r="C69" s="31" t="s">
        <v>61</v>
      </c>
      <c r="D69" s="54" t="s">
        <v>74</v>
      </c>
      <c r="E69" s="32" t="s">
        <v>63</v>
      </c>
      <c r="F69" s="42">
        <v>515</v>
      </c>
      <c r="G69" s="62">
        <f t="shared" si="13"/>
        <v>6180</v>
      </c>
      <c r="H69" s="62">
        <f t="shared" si="8"/>
        <v>42.916666666666664</v>
      </c>
      <c r="I69" s="34">
        <f t="shared" si="11"/>
        <v>39.166666666666664</v>
      </c>
      <c r="J69" s="34">
        <v>0</v>
      </c>
      <c r="K69" s="34">
        <v>0</v>
      </c>
      <c r="L69" s="69">
        <f t="shared" si="12"/>
        <v>6.8402777777777777</v>
      </c>
    </row>
    <row r="70" spans="1:12" s="17" customFormat="1" ht="25.5" customHeight="1" x14ac:dyDescent="0.25">
      <c r="A70" s="18">
        <v>69</v>
      </c>
      <c r="B70" s="36" t="s">
        <v>81</v>
      </c>
      <c r="C70" s="31" t="s">
        <v>61</v>
      </c>
      <c r="D70" s="54" t="s">
        <v>74</v>
      </c>
      <c r="E70" s="32" t="s">
        <v>63</v>
      </c>
      <c r="F70" s="42">
        <v>515</v>
      </c>
      <c r="G70" s="62">
        <f t="shared" si="13"/>
        <v>6180</v>
      </c>
      <c r="H70" s="62">
        <f t="shared" si="8"/>
        <v>42.916666666666664</v>
      </c>
      <c r="I70" s="34">
        <f t="shared" si="11"/>
        <v>39.166666666666664</v>
      </c>
      <c r="J70" s="72">
        <v>118.29</v>
      </c>
      <c r="K70" s="34">
        <v>19.48</v>
      </c>
      <c r="L70" s="69">
        <f t="shared" si="12"/>
        <v>18.321111111111112</v>
      </c>
    </row>
    <row r="71" spans="1:12" s="17" customFormat="1" ht="25.5" customHeight="1" x14ac:dyDescent="0.25">
      <c r="A71" s="18">
        <v>70</v>
      </c>
      <c r="B71" s="36" t="s">
        <v>104</v>
      </c>
      <c r="C71" s="31" t="s">
        <v>61</v>
      </c>
      <c r="D71" s="54" t="s">
        <v>74</v>
      </c>
      <c r="E71" s="32" t="s">
        <v>63</v>
      </c>
      <c r="F71" s="42">
        <v>654.23</v>
      </c>
      <c r="G71" s="62">
        <f t="shared" si="13"/>
        <v>7850.76</v>
      </c>
      <c r="H71" s="62">
        <f t="shared" si="8"/>
        <v>54.519166666666671</v>
      </c>
      <c r="I71" s="34">
        <f t="shared" si="11"/>
        <v>39.166666666666664</v>
      </c>
      <c r="J71" s="34">
        <v>0</v>
      </c>
      <c r="K71" s="34">
        <v>0</v>
      </c>
      <c r="L71" s="69">
        <f t="shared" si="12"/>
        <v>7.8071527777777776</v>
      </c>
    </row>
    <row r="72" spans="1:12" s="17" customFormat="1" ht="25.5" customHeight="1" x14ac:dyDescent="0.25">
      <c r="A72" s="18">
        <v>71</v>
      </c>
      <c r="B72" s="45" t="s">
        <v>70</v>
      </c>
      <c r="C72" s="31" t="s">
        <v>61</v>
      </c>
      <c r="D72" s="54" t="s">
        <v>74</v>
      </c>
      <c r="E72" s="32" t="s">
        <v>63</v>
      </c>
      <c r="F72" s="66">
        <v>490</v>
      </c>
      <c r="G72" s="62">
        <f t="shared" si="13"/>
        <v>5880</v>
      </c>
      <c r="H72" s="62">
        <f t="shared" si="8"/>
        <v>40.833333333333336</v>
      </c>
      <c r="I72" s="34">
        <f t="shared" si="11"/>
        <v>39.166666666666664</v>
      </c>
      <c r="J72" s="34">
        <v>0</v>
      </c>
      <c r="K72" s="34">
        <v>0</v>
      </c>
      <c r="L72" s="69">
        <f t="shared" si="12"/>
        <v>6.666666666666667</v>
      </c>
    </row>
    <row r="73" spans="1:12" s="17" customFormat="1" ht="25.5" customHeight="1" x14ac:dyDescent="0.25">
      <c r="A73" s="18">
        <v>72</v>
      </c>
      <c r="B73" s="36" t="s">
        <v>77</v>
      </c>
      <c r="C73" s="31" t="s">
        <v>61</v>
      </c>
      <c r="D73" s="54" t="s">
        <v>74</v>
      </c>
      <c r="E73" s="32" t="s">
        <v>63</v>
      </c>
      <c r="F73" s="42">
        <v>515</v>
      </c>
      <c r="G73" s="62">
        <f t="shared" si="13"/>
        <v>6180</v>
      </c>
      <c r="H73" s="62">
        <f t="shared" si="8"/>
        <v>42.916666666666664</v>
      </c>
      <c r="I73" s="34">
        <f t="shared" si="11"/>
        <v>39.166666666666664</v>
      </c>
      <c r="J73" s="71">
        <v>38.97</v>
      </c>
      <c r="K73" s="34">
        <v>0</v>
      </c>
      <c r="L73" s="69">
        <f t="shared" si="12"/>
        <v>10.087777777777777</v>
      </c>
    </row>
    <row r="74" spans="1:12" s="17" customFormat="1" ht="25.5" customHeight="1" x14ac:dyDescent="0.25">
      <c r="A74" s="18">
        <v>73</v>
      </c>
      <c r="B74" s="36" t="s">
        <v>77</v>
      </c>
      <c r="C74" s="31" t="s">
        <v>61</v>
      </c>
      <c r="D74" s="54" t="s">
        <v>74</v>
      </c>
      <c r="E74" s="32" t="s">
        <v>63</v>
      </c>
      <c r="F74" s="42">
        <v>596</v>
      </c>
      <c r="G74" s="62">
        <f t="shared" si="13"/>
        <v>7152</v>
      </c>
      <c r="H74" s="62">
        <f t="shared" si="8"/>
        <v>49.666666666666664</v>
      </c>
      <c r="I74" s="34">
        <f t="shared" si="11"/>
        <v>39.166666666666664</v>
      </c>
      <c r="J74" s="71">
        <v>59.3</v>
      </c>
      <c r="K74" s="34">
        <v>0</v>
      </c>
      <c r="L74" s="69">
        <f t="shared" si="12"/>
        <v>12.344444444444443</v>
      </c>
    </row>
    <row r="75" spans="1:12" s="17" customFormat="1" ht="25.5" customHeight="1" x14ac:dyDescent="0.25">
      <c r="A75" s="18">
        <v>74</v>
      </c>
      <c r="B75" s="36" t="s">
        <v>77</v>
      </c>
      <c r="C75" s="31" t="s">
        <v>61</v>
      </c>
      <c r="D75" s="54" t="s">
        <v>74</v>
      </c>
      <c r="E75" s="32" t="s">
        <v>63</v>
      </c>
      <c r="F75" s="42">
        <v>596</v>
      </c>
      <c r="G75" s="62">
        <f t="shared" si="13"/>
        <v>7152</v>
      </c>
      <c r="H75" s="62">
        <f t="shared" si="8"/>
        <v>49.666666666666664</v>
      </c>
      <c r="I75" s="34">
        <f t="shared" si="11"/>
        <v>39.166666666666664</v>
      </c>
      <c r="J75" s="71">
        <v>94.86</v>
      </c>
      <c r="K75" s="34">
        <v>0</v>
      </c>
      <c r="L75" s="69">
        <f t="shared" si="12"/>
        <v>15.307777777777778</v>
      </c>
    </row>
    <row r="76" spans="1:12" s="17" customFormat="1" ht="25.5" customHeight="1" x14ac:dyDescent="0.25">
      <c r="A76" s="18">
        <v>75</v>
      </c>
      <c r="B76" s="36" t="s">
        <v>77</v>
      </c>
      <c r="C76" s="31" t="s">
        <v>61</v>
      </c>
      <c r="D76" s="54" t="s">
        <v>74</v>
      </c>
      <c r="E76" s="32" t="s">
        <v>63</v>
      </c>
      <c r="F76" s="42">
        <v>596</v>
      </c>
      <c r="G76" s="62">
        <f t="shared" si="13"/>
        <v>7152</v>
      </c>
      <c r="H76" s="62">
        <f t="shared" ref="H76:H104" si="14">(F76/12)</f>
        <v>49.666666666666664</v>
      </c>
      <c r="I76" s="34">
        <f t="shared" si="11"/>
        <v>39.166666666666664</v>
      </c>
      <c r="J76" s="71">
        <v>69.17</v>
      </c>
      <c r="K76" s="34">
        <v>0</v>
      </c>
      <c r="L76" s="69">
        <f t="shared" si="12"/>
        <v>13.166944444444445</v>
      </c>
    </row>
    <row r="77" spans="1:12" s="17" customFormat="1" ht="25.5" customHeight="1" x14ac:dyDescent="0.25">
      <c r="A77" s="18">
        <v>76</v>
      </c>
      <c r="B77" s="36" t="s">
        <v>114</v>
      </c>
      <c r="C77" s="31" t="s">
        <v>61</v>
      </c>
      <c r="D77" s="54" t="s">
        <v>74</v>
      </c>
      <c r="E77" s="32" t="s">
        <v>63</v>
      </c>
      <c r="F77" s="42">
        <v>680</v>
      </c>
      <c r="G77" s="62">
        <f t="shared" si="13"/>
        <v>8160</v>
      </c>
      <c r="H77" s="62">
        <f t="shared" si="14"/>
        <v>56.666666666666664</v>
      </c>
      <c r="I77" s="34">
        <f t="shared" si="11"/>
        <v>39.166666666666664</v>
      </c>
      <c r="J77" s="34">
        <v>0</v>
      </c>
      <c r="K77" s="34">
        <v>0</v>
      </c>
      <c r="L77" s="69">
        <f t="shared" si="12"/>
        <v>7.9861111111111107</v>
      </c>
    </row>
    <row r="78" spans="1:12" s="17" customFormat="1" ht="25.5" customHeight="1" x14ac:dyDescent="0.25">
      <c r="A78" s="18">
        <v>77</v>
      </c>
      <c r="B78" s="36" t="s">
        <v>81</v>
      </c>
      <c r="C78" s="31" t="s">
        <v>61</v>
      </c>
      <c r="D78" s="54" t="s">
        <v>74</v>
      </c>
      <c r="E78" s="32" t="s">
        <v>63</v>
      </c>
      <c r="F78" s="42">
        <v>515</v>
      </c>
      <c r="G78" s="62">
        <f t="shared" si="13"/>
        <v>6180</v>
      </c>
      <c r="H78" s="62">
        <f t="shared" si="14"/>
        <v>42.916666666666664</v>
      </c>
      <c r="I78" s="34">
        <f t="shared" si="11"/>
        <v>39.166666666666664</v>
      </c>
      <c r="J78" s="34">
        <v>0</v>
      </c>
      <c r="K78" s="34">
        <v>0</v>
      </c>
      <c r="L78" s="69">
        <f t="shared" si="12"/>
        <v>6.8402777777777777</v>
      </c>
    </row>
    <row r="79" spans="1:12" s="17" customFormat="1" ht="25.5" customHeight="1" x14ac:dyDescent="0.25">
      <c r="A79" s="18">
        <v>78</v>
      </c>
      <c r="B79" s="36" t="s">
        <v>81</v>
      </c>
      <c r="C79" s="31" t="s">
        <v>61</v>
      </c>
      <c r="D79" s="54" t="s">
        <v>74</v>
      </c>
      <c r="E79" s="32" t="s">
        <v>63</v>
      </c>
      <c r="F79" s="42">
        <v>515</v>
      </c>
      <c r="G79" s="62">
        <f t="shared" si="13"/>
        <v>6180</v>
      </c>
      <c r="H79" s="62">
        <f t="shared" si="14"/>
        <v>42.916666666666664</v>
      </c>
      <c r="I79" s="34">
        <f t="shared" si="11"/>
        <v>39.166666666666664</v>
      </c>
      <c r="J79" s="34">
        <v>0</v>
      </c>
      <c r="K79" s="34">
        <v>0</v>
      </c>
      <c r="L79" s="69">
        <f t="shared" si="12"/>
        <v>6.8402777777777777</v>
      </c>
    </row>
    <row r="80" spans="1:12" s="17" customFormat="1" ht="25.5" customHeight="1" x14ac:dyDescent="0.25">
      <c r="A80" s="18">
        <v>79</v>
      </c>
      <c r="B80" s="36" t="s">
        <v>81</v>
      </c>
      <c r="C80" s="31" t="s">
        <v>61</v>
      </c>
      <c r="D80" s="54" t="s">
        <v>74</v>
      </c>
      <c r="E80" s="32" t="s">
        <v>63</v>
      </c>
      <c r="F80" s="42">
        <v>789.44</v>
      </c>
      <c r="G80" s="62">
        <f t="shared" si="13"/>
        <v>9473.2800000000007</v>
      </c>
      <c r="H80" s="62">
        <f t="shared" si="14"/>
        <v>65.786666666666676</v>
      </c>
      <c r="I80" s="34">
        <f t="shared" si="11"/>
        <v>39.166666666666664</v>
      </c>
      <c r="J80" s="34">
        <v>0</v>
      </c>
      <c r="K80" s="34">
        <v>0</v>
      </c>
      <c r="L80" s="69">
        <f t="shared" si="12"/>
        <v>8.7461111111111123</v>
      </c>
    </row>
    <row r="81" spans="1:12" s="17" customFormat="1" ht="25.5" customHeight="1" x14ac:dyDescent="0.25">
      <c r="A81" s="18">
        <v>80</v>
      </c>
      <c r="B81" s="36" t="s">
        <v>128</v>
      </c>
      <c r="C81" s="31" t="s">
        <v>61</v>
      </c>
      <c r="D81" s="54" t="s">
        <v>74</v>
      </c>
      <c r="E81" s="32" t="s">
        <v>63</v>
      </c>
      <c r="F81" s="42">
        <v>550.71</v>
      </c>
      <c r="G81" s="62">
        <f t="shared" si="13"/>
        <v>6608.52</v>
      </c>
      <c r="H81" s="62">
        <f t="shared" si="14"/>
        <v>45.892500000000005</v>
      </c>
      <c r="I81" s="34">
        <f t="shared" si="11"/>
        <v>39.166666666666664</v>
      </c>
      <c r="J81" s="34">
        <v>0</v>
      </c>
      <c r="K81" s="34">
        <v>0</v>
      </c>
      <c r="L81" s="69">
        <f t="shared" si="12"/>
        <v>7.0882638888888891</v>
      </c>
    </row>
    <row r="82" spans="1:12" s="17" customFormat="1" ht="25.5" customHeight="1" x14ac:dyDescent="0.25">
      <c r="A82" s="18">
        <v>81</v>
      </c>
      <c r="B82" s="36" t="s">
        <v>81</v>
      </c>
      <c r="C82" s="31" t="s">
        <v>61</v>
      </c>
      <c r="D82" s="54" t="s">
        <v>74</v>
      </c>
      <c r="E82" s="32" t="s">
        <v>63</v>
      </c>
      <c r="F82" s="42">
        <v>515</v>
      </c>
      <c r="G82" s="62">
        <f t="shared" si="13"/>
        <v>6180</v>
      </c>
      <c r="H82" s="62">
        <f t="shared" si="14"/>
        <v>42.916666666666664</v>
      </c>
      <c r="I82" s="34">
        <f t="shared" si="11"/>
        <v>39.166666666666664</v>
      </c>
      <c r="J82" s="71">
        <v>107.5</v>
      </c>
      <c r="K82" s="34">
        <v>0</v>
      </c>
      <c r="L82" s="69">
        <f t="shared" si="12"/>
        <v>15.798611111111109</v>
      </c>
    </row>
    <row r="83" spans="1:12" s="17" customFormat="1" ht="25.5" customHeight="1" x14ac:dyDescent="0.25">
      <c r="A83" s="18">
        <v>82</v>
      </c>
      <c r="B83" s="36" t="s">
        <v>81</v>
      </c>
      <c r="C83" s="31" t="s">
        <v>61</v>
      </c>
      <c r="D83" s="54" t="s">
        <v>74</v>
      </c>
      <c r="E83" s="32" t="s">
        <v>63</v>
      </c>
      <c r="F83" s="42">
        <v>515</v>
      </c>
      <c r="G83" s="62">
        <f t="shared" si="13"/>
        <v>6180</v>
      </c>
      <c r="H83" s="62">
        <f t="shared" si="14"/>
        <v>42.916666666666664</v>
      </c>
      <c r="I83" s="34">
        <f t="shared" si="11"/>
        <v>39.166666666666664</v>
      </c>
      <c r="J83" s="71">
        <v>0</v>
      </c>
      <c r="K83" s="34">
        <v>35</v>
      </c>
      <c r="L83" s="69">
        <f t="shared" si="12"/>
        <v>9.7569444444444446</v>
      </c>
    </row>
    <row r="84" spans="1:12" s="17" customFormat="1" ht="25.5" customHeight="1" x14ac:dyDescent="0.25">
      <c r="A84" s="18">
        <v>83</v>
      </c>
      <c r="B84" s="36" t="s">
        <v>77</v>
      </c>
      <c r="C84" s="31" t="s">
        <v>61</v>
      </c>
      <c r="D84" s="54" t="s">
        <v>74</v>
      </c>
      <c r="E84" s="32" t="s">
        <v>63</v>
      </c>
      <c r="F84" s="42">
        <v>607.97</v>
      </c>
      <c r="G84" s="62">
        <f t="shared" si="13"/>
        <v>7295.64</v>
      </c>
      <c r="H84" s="62">
        <f t="shared" si="14"/>
        <v>50.664166666666667</v>
      </c>
      <c r="I84" s="34">
        <f t="shared" si="11"/>
        <v>39.166666666666664</v>
      </c>
      <c r="J84" s="71">
        <v>77.650000000000006</v>
      </c>
      <c r="K84" s="34">
        <v>0</v>
      </c>
      <c r="L84" s="69">
        <f t="shared" si="12"/>
        <v>13.956736111111113</v>
      </c>
    </row>
    <row r="85" spans="1:12" s="17" customFormat="1" ht="25.5" customHeight="1" x14ac:dyDescent="0.25">
      <c r="A85" s="18">
        <v>84</v>
      </c>
      <c r="B85" s="36" t="s">
        <v>77</v>
      </c>
      <c r="C85" s="31" t="s">
        <v>61</v>
      </c>
      <c r="D85" s="54" t="s">
        <v>74</v>
      </c>
      <c r="E85" s="32" t="s">
        <v>63</v>
      </c>
      <c r="F85" s="42">
        <v>515</v>
      </c>
      <c r="G85" s="62">
        <f t="shared" si="13"/>
        <v>6180</v>
      </c>
      <c r="H85" s="62">
        <f t="shared" si="14"/>
        <v>42.916666666666664</v>
      </c>
      <c r="I85" s="34">
        <f t="shared" si="11"/>
        <v>39.166666666666664</v>
      </c>
      <c r="J85" s="71">
        <v>68.42</v>
      </c>
      <c r="K85" s="34">
        <v>0</v>
      </c>
      <c r="L85" s="69">
        <f t="shared" si="12"/>
        <v>12.541944444444445</v>
      </c>
    </row>
    <row r="86" spans="1:12" s="17" customFormat="1" ht="25.5" customHeight="1" x14ac:dyDescent="0.25">
      <c r="A86" s="18">
        <v>85</v>
      </c>
      <c r="B86" s="36" t="s">
        <v>81</v>
      </c>
      <c r="C86" s="31" t="s">
        <v>61</v>
      </c>
      <c r="D86" s="54" t="s">
        <v>74</v>
      </c>
      <c r="E86" s="32" t="s">
        <v>63</v>
      </c>
      <c r="F86" s="42">
        <v>515</v>
      </c>
      <c r="G86" s="62">
        <f t="shared" si="13"/>
        <v>6180</v>
      </c>
      <c r="H86" s="62">
        <f t="shared" si="14"/>
        <v>42.916666666666664</v>
      </c>
      <c r="I86" s="34">
        <f t="shared" si="11"/>
        <v>39.166666666666664</v>
      </c>
      <c r="J86" s="71">
        <v>0</v>
      </c>
      <c r="K86" s="34">
        <v>0</v>
      </c>
      <c r="L86" s="69">
        <f t="shared" si="12"/>
        <v>6.8402777777777777</v>
      </c>
    </row>
    <row r="87" spans="1:12" s="17" customFormat="1" ht="25.5" customHeight="1" x14ac:dyDescent="0.25">
      <c r="A87" s="18">
        <v>86</v>
      </c>
      <c r="B87" s="36" t="s">
        <v>142</v>
      </c>
      <c r="C87" s="31" t="s">
        <v>61</v>
      </c>
      <c r="D87" s="54" t="s">
        <v>74</v>
      </c>
      <c r="E87" s="32" t="s">
        <v>63</v>
      </c>
      <c r="F87" s="42">
        <v>532.15</v>
      </c>
      <c r="G87" s="62">
        <f t="shared" si="13"/>
        <v>6385.7999999999993</v>
      </c>
      <c r="H87" s="62">
        <f t="shared" si="14"/>
        <v>44.345833333333331</v>
      </c>
      <c r="I87" s="34">
        <f t="shared" si="11"/>
        <v>39.166666666666664</v>
      </c>
      <c r="J87" s="71">
        <v>106.56</v>
      </c>
      <c r="K87" s="34">
        <v>0</v>
      </c>
      <c r="L87" s="69">
        <f t="shared" si="12"/>
        <v>15.839374999999999</v>
      </c>
    </row>
    <row r="88" spans="1:12" s="17" customFormat="1" ht="25.5" customHeight="1" x14ac:dyDescent="0.25">
      <c r="A88" s="18">
        <v>87</v>
      </c>
      <c r="B88" s="36" t="s">
        <v>142</v>
      </c>
      <c r="C88" s="31" t="s">
        <v>61</v>
      </c>
      <c r="D88" s="54" t="s">
        <v>74</v>
      </c>
      <c r="E88" s="32" t="s">
        <v>63</v>
      </c>
      <c r="F88" s="42">
        <v>515</v>
      </c>
      <c r="G88" s="62">
        <f t="shared" si="13"/>
        <v>6180</v>
      </c>
      <c r="H88" s="62">
        <f t="shared" si="14"/>
        <v>42.916666666666664</v>
      </c>
      <c r="I88" s="34">
        <f t="shared" si="11"/>
        <v>39.166666666666664</v>
      </c>
      <c r="J88" s="71">
        <v>0</v>
      </c>
      <c r="K88" s="34">
        <v>0</v>
      </c>
      <c r="L88" s="69">
        <f t="shared" si="12"/>
        <v>6.8402777777777777</v>
      </c>
    </row>
    <row r="89" spans="1:12" s="17" customFormat="1" ht="25.5" customHeight="1" x14ac:dyDescent="0.25">
      <c r="A89" s="18">
        <v>88</v>
      </c>
      <c r="B89" s="36" t="s">
        <v>81</v>
      </c>
      <c r="C89" s="31" t="s">
        <v>61</v>
      </c>
      <c r="D89" s="54" t="s">
        <v>74</v>
      </c>
      <c r="E89" s="32" t="s">
        <v>63</v>
      </c>
      <c r="F89" s="42">
        <v>596.21</v>
      </c>
      <c r="G89" s="62">
        <f t="shared" si="13"/>
        <v>7154.52</v>
      </c>
      <c r="H89" s="62">
        <f t="shared" si="14"/>
        <v>49.68416666666667</v>
      </c>
      <c r="I89" s="34">
        <f t="shared" si="11"/>
        <v>39.166666666666664</v>
      </c>
      <c r="J89" s="71">
        <v>0</v>
      </c>
      <c r="K89" s="34">
        <v>0</v>
      </c>
      <c r="L89" s="69">
        <f t="shared" si="12"/>
        <v>7.4042361111111106</v>
      </c>
    </row>
    <row r="90" spans="1:12" s="17" customFormat="1" ht="25.5" customHeight="1" x14ac:dyDescent="0.25">
      <c r="A90" s="18">
        <v>89</v>
      </c>
      <c r="B90" s="36" t="s">
        <v>77</v>
      </c>
      <c r="C90" s="31" t="s">
        <v>61</v>
      </c>
      <c r="D90" s="54" t="s">
        <v>74</v>
      </c>
      <c r="E90" s="32" t="s">
        <v>63</v>
      </c>
      <c r="F90" s="42">
        <v>596</v>
      </c>
      <c r="G90" s="62">
        <f t="shared" si="13"/>
        <v>7152</v>
      </c>
      <c r="H90" s="62">
        <f t="shared" si="14"/>
        <v>49.666666666666664</v>
      </c>
      <c r="I90" s="34">
        <f t="shared" si="11"/>
        <v>39.166666666666664</v>
      </c>
      <c r="J90" s="71">
        <v>88.04</v>
      </c>
      <c r="K90" s="34">
        <v>0</v>
      </c>
      <c r="L90" s="69">
        <f t="shared" si="12"/>
        <v>14.739444444444445</v>
      </c>
    </row>
    <row r="91" spans="1:12" s="17" customFormat="1" ht="25.5" customHeight="1" x14ac:dyDescent="0.25">
      <c r="A91" s="18">
        <v>90</v>
      </c>
      <c r="B91" s="36" t="s">
        <v>81</v>
      </c>
      <c r="C91" s="31" t="s">
        <v>61</v>
      </c>
      <c r="D91" s="54" t="s">
        <v>74</v>
      </c>
      <c r="E91" s="32" t="s">
        <v>63</v>
      </c>
      <c r="F91" s="42">
        <v>515</v>
      </c>
      <c r="G91" s="62">
        <f t="shared" si="13"/>
        <v>6180</v>
      </c>
      <c r="H91" s="62">
        <f t="shared" si="14"/>
        <v>42.916666666666664</v>
      </c>
      <c r="I91" s="34">
        <f t="shared" si="11"/>
        <v>39.166666666666664</v>
      </c>
      <c r="J91" s="73">
        <v>107.5</v>
      </c>
      <c r="K91" s="34">
        <v>0</v>
      </c>
      <c r="L91" s="69">
        <f t="shared" si="12"/>
        <v>15.798611111111109</v>
      </c>
    </row>
    <row r="92" spans="1:12" s="17" customFormat="1" ht="25.5" customHeight="1" x14ac:dyDescent="0.25">
      <c r="A92" s="18">
        <v>91</v>
      </c>
      <c r="B92" s="36" t="s">
        <v>91</v>
      </c>
      <c r="C92" s="31" t="s">
        <v>61</v>
      </c>
      <c r="D92" s="54" t="s">
        <v>74</v>
      </c>
      <c r="E92" s="32" t="s">
        <v>63</v>
      </c>
      <c r="F92" s="42">
        <v>529.91</v>
      </c>
      <c r="G92" s="62">
        <f t="shared" ref="G92:G95" si="15">F92*12</f>
        <v>6358.92</v>
      </c>
      <c r="H92" s="62">
        <f t="shared" si="14"/>
        <v>44.159166666666664</v>
      </c>
      <c r="I92" s="34">
        <f t="shared" si="11"/>
        <v>39.166666666666664</v>
      </c>
      <c r="J92" s="34">
        <v>0</v>
      </c>
      <c r="K92" s="34">
        <v>0</v>
      </c>
      <c r="L92" s="69">
        <f t="shared" si="12"/>
        <v>6.9438194444444434</v>
      </c>
    </row>
    <row r="93" spans="1:12" s="17" customFormat="1" ht="25.5" customHeight="1" x14ac:dyDescent="0.25">
      <c r="A93" s="18">
        <v>92</v>
      </c>
      <c r="B93" s="38" t="s">
        <v>150</v>
      </c>
      <c r="C93" s="31" t="s">
        <v>61</v>
      </c>
      <c r="D93" s="54" t="s">
        <v>74</v>
      </c>
      <c r="E93" s="32" t="s">
        <v>63</v>
      </c>
      <c r="F93" s="42">
        <v>515</v>
      </c>
      <c r="G93" s="62">
        <f t="shared" si="15"/>
        <v>6180</v>
      </c>
      <c r="H93" s="62">
        <f t="shared" si="14"/>
        <v>42.916666666666664</v>
      </c>
      <c r="I93" s="34">
        <f t="shared" si="11"/>
        <v>39.166666666666664</v>
      </c>
      <c r="J93" s="34">
        <v>0</v>
      </c>
      <c r="K93" s="34">
        <v>0</v>
      </c>
      <c r="L93" s="69">
        <f t="shared" si="12"/>
        <v>6.8402777777777777</v>
      </c>
    </row>
    <row r="94" spans="1:12" s="17" customFormat="1" ht="25.5" customHeight="1" x14ac:dyDescent="0.25">
      <c r="A94" s="18">
        <v>93</v>
      </c>
      <c r="B94" s="36" t="s">
        <v>70</v>
      </c>
      <c r="C94" s="31" t="s">
        <v>61</v>
      </c>
      <c r="D94" s="54" t="s">
        <v>74</v>
      </c>
      <c r="E94" s="32" t="s">
        <v>63</v>
      </c>
      <c r="F94" s="42">
        <v>596.21</v>
      </c>
      <c r="G94" s="62">
        <f t="shared" si="15"/>
        <v>7154.52</v>
      </c>
      <c r="H94" s="62">
        <f t="shared" si="14"/>
        <v>49.68416666666667</v>
      </c>
      <c r="I94" s="34">
        <f t="shared" si="11"/>
        <v>39.166666666666664</v>
      </c>
      <c r="J94" s="34">
        <v>0</v>
      </c>
      <c r="K94" s="34">
        <v>0</v>
      </c>
      <c r="L94" s="69">
        <f t="shared" si="12"/>
        <v>7.4042361111111106</v>
      </c>
    </row>
    <row r="95" spans="1:12" s="17" customFormat="1" ht="25.5" customHeight="1" x14ac:dyDescent="0.25">
      <c r="A95" s="18">
        <v>94</v>
      </c>
      <c r="B95" s="36" t="s">
        <v>102</v>
      </c>
      <c r="C95" s="31" t="s">
        <v>61</v>
      </c>
      <c r="D95" s="32" t="s">
        <v>62</v>
      </c>
      <c r="E95" s="32" t="s">
        <v>63</v>
      </c>
      <c r="F95" s="42">
        <v>651.99</v>
      </c>
      <c r="G95" s="62">
        <f t="shared" si="15"/>
        <v>7823.88</v>
      </c>
      <c r="H95" s="62">
        <f t="shared" si="14"/>
        <v>54.332500000000003</v>
      </c>
      <c r="I95" s="34">
        <f t="shared" si="11"/>
        <v>39.166666666666664</v>
      </c>
      <c r="J95" s="34">
        <v>0</v>
      </c>
      <c r="K95" s="34">
        <v>0</v>
      </c>
      <c r="L95" s="69">
        <f t="shared" si="12"/>
        <v>7.7915972222222223</v>
      </c>
    </row>
    <row r="96" spans="1:12" s="17" customFormat="1" ht="25.5" customHeight="1" x14ac:dyDescent="0.25">
      <c r="A96" s="18">
        <v>95</v>
      </c>
      <c r="B96" s="53" t="s">
        <v>60</v>
      </c>
      <c r="C96" s="31" t="s">
        <v>61</v>
      </c>
      <c r="D96" s="32" t="s">
        <v>62</v>
      </c>
      <c r="E96" s="32" t="s">
        <v>63</v>
      </c>
      <c r="F96" s="42">
        <v>578</v>
      </c>
      <c r="G96" s="62">
        <f t="shared" ref="G96:G146" si="16">F96*12</f>
        <v>6936</v>
      </c>
      <c r="H96" s="62">
        <f t="shared" si="14"/>
        <v>48.166666666666664</v>
      </c>
      <c r="I96" s="34">
        <f t="shared" si="11"/>
        <v>39.166666666666664</v>
      </c>
      <c r="J96" s="71">
        <v>144.6</v>
      </c>
      <c r="K96" s="34">
        <v>0</v>
      </c>
      <c r="L96" s="69">
        <f t="shared" si="12"/>
        <v>19.327777777777779</v>
      </c>
    </row>
    <row r="97" spans="1:12" s="17" customFormat="1" ht="25.5" customHeight="1" x14ac:dyDescent="0.25">
      <c r="A97" s="18">
        <v>96</v>
      </c>
      <c r="B97" s="55" t="s">
        <v>88</v>
      </c>
      <c r="C97" s="31" t="s">
        <v>165</v>
      </c>
      <c r="D97" s="32" t="s">
        <v>62</v>
      </c>
      <c r="E97" s="32" t="s">
        <v>63</v>
      </c>
      <c r="F97" s="42">
        <v>490</v>
      </c>
      <c r="G97" s="62">
        <f>F97*12</f>
        <v>5880</v>
      </c>
      <c r="H97" s="62">
        <f>(F97/12)</f>
        <v>40.833333333333336</v>
      </c>
      <c r="I97" s="34">
        <f t="shared" si="11"/>
        <v>39.166666666666664</v>
      </c>
      <c r="J97" s="71">
        <v>122.4</v>
      </c>
      <c r="K97" s="34">
        <v>0</v>
      </c>
      <c r="L97" s="69">
        <f t="shared" si="12"/>
        <v>16.866666666666667</v>
      </c>
    </row>
    <row r="98" spans="1:12" s="17" customFormat="1" ht="25.5" customHeight="1" x14ac:dyDescent="0.25">
      <c r="A98" s="18">
        <v>97</v>
      </c>
      <c r="B98" s="36" t="s">
        <v>66</v>
      </c>
      <c r="C98" s="31" t="s">
        <v>61</v>
      </c>
      <c r="D98" s="32" t="s">
        <v>62</v>
      </c>
      <c r="E98" s="32" t="s">
        <v>63</v>
      </c>
      <c r="F98" s="42">
        <f>548.51+29.49</f>
        <v>578</v>
      </c>
      <c r="G98" s="62">
        <f t="shared" ref="G98:G134" si="17">F98*12</f>
        <v>6936</v>
      </c>
      <c r="H98" s="62">
        <f t="shared" si="14"/>
        <v>48.166666666666664</v>
      </c>
      <c r="I98" s="34">
        <f t="shared" si="11"/>
        <v>39.166666666666664</v>
      </c>
      <c r="J98" s="71">
        <v>144.6</v>
      </c>
      <c r="K98" s="34">
        <v>0</v>
      </c>
      <c r="L98" s="69">
        <f t="shared" si="12"/>
        <v>19.327777777777779</v>
      </c>
    </row>
    <row r="99" spans="1:12" s="17" customFormat="1" ht="25.5" customHeight="1" x14ac:dyDescent="0.25">
      <c r="A99" s="18">
        <v>98</v>
      </c>
      <c r="B99" s="55" t="s">
        <v>66</v>
      </c>
      <c r="C99" s="31" t="s">
        <v>165</v>
      </c>
      <c r="D99" s="32" t="s">
        <v>62</v>
      </c>
      <c r="E99" s="32" t="s">
        <v>63</v>
      </c>
      <c r="F99" s="42">
        <v>490</v>
      </c>
      <c r="G99" s="62">
        <f>F99*12</f>
        <v>5880</v>
      </c>
      <c r="H99" s="62">
        <f>(F99/12)</f>
        <v>40.833333333333336</v>
      </c>
      <c r="I99" s="34">
        <f t="shared" si="11"/>
        <v>39.166666666666664</v>
      </c>
      <c r="J99" s="71">
        <v>122.4</v>
      </c>
      <c r="K99" s="34">
        <v>0</v>
      </c>
      <c r="L99" s="69">
        <f t="shared" si="12"/>
        <v>16.866666666666667</v>
      </c>
    </row>
    <row r="100" spans="1:12" s="17" customFormat="1" ht="25.5" customHeight="1" x14ac:dyDescent="0.25">
      <c r="A100" s="18">
        <v>99</v>
      </c>
      <c r="B100" s="36" t="s">
        <v>70</v>
      </c>
      <c r="C100" s="31" t="s">
        <v>61</v>
      </c>
      <c r="D100" s="32" t="s">
        <v>62</v>
      </c>
      <c r="E100" s="32" t="s">
        <v>63</v>
      </c>
      <c r="F100" s="42">
        <f>554.3+6.7</f>
        <v>561</v>
      </c>
      <c r="G100" s="62">
        <f t="shared" si="17"/>
        <v>6732</v>
      </c>
      <c r="H100" s="62">
        <f t="shared" si="14"/>
        <v>46.75</v>
      </c>
      <c r="I100" s="34">
        <f t="shared" si="11"/>
        <v>39.166666666666664</v>
      </c>
      <c r="J100" s="71">
        <v>140.4</v>
      </c>
      <c r="K100" s="34">
        <v>0</v>
      </c>
      <c r="L100" s="69">
        <f t="shared" si="12"/>
        <v>18.859722222222221</v>
      </c>
    </row>
    <row r="101" spans="1:12" s="17" customFormat="1" ht="25.5" customHeight="1" x14ac:dyDescent="0.25">
      <c r="A101" s="18">
        <v>100</v>
      </c>
      <c r="B101" s="56" t="s">
        <v>84</v>
      </c>
      <c r="C101" s="31" t="s">
        <v>61</v>
      </c>
      <c r="D101" s="32" t="s">
        <v>62</v>
      </c>
      <c r="E101" s="32" t="s">
        <v>63</v>
      </c>
      <c r="F101" s="42">
        <v>769.11</v>
      </c>
      <c r="G101" s="62">
        <f t="shared" si="17"/>
        <v>9229.32</v>
      </c>
      <c r="H101" s="62">
        <f t="shared" si="14"/>
        <v>64.092500000000001</v>
      </c>
      <c r="I101" s="34">
        <f t="shared" si="11"/>
        <v>39.166666666666664</v>
      </c>
      <c r="J101" s="71">
        <v>182.4</v>
      </c>
      <c r="K101" s="34">
        <v>0</v>
      </c>
      <c r="L101" s="69">
        <f t="shared" si="12"/>
        <v>23.804930555555558</v>
      </c>
    </row>
    <row r="102" spans="1:12" s="17" customFormat="1" ht="25.5" customHeight="1" x14ac:dyDescent="0.25">
      <c r="A102" s="18">
        <v>101</v>
      </c>
      <c r="B102" s="57" t="s">
        <v>88</v>
      </c>
      <c r="C102" s="31" t="s">
        <v>61</v>
      </c>
      <c r="D102" s="32" t="s">
        <v>62</v>
      </c>
      <c r="E102" s="32" t="s">
        <v>63</v>
      </c>
      <c r="F102" s="42">
        <v>515</v>
      </c>
      <c r="G102" s="62">
        <f t="shared" si="17"/>
        <v>6180</v>
      </c>
      <c r="H102" s="62">
        <f t="shared" si="14"/>
        <v>42.916666666666664</v>
      </c>
      <c r="I102" s="34">
        <f t="shared" si="11"/>
        <v>39.166666666666664</v>
      </c>
      <c r="J102" s="71">
        <v>129</v>
      </c>
      <c r="K102" s="34">
        <v>0</v>
      </c>
      <c r="L102" s="69">
        <f t="shared" si="12"/>
        <v>17.590277777777775</v>
      </c>
    </row>
    <row r="103" spans="1:12" s="17" customFormat="1" ht="25.5" customHeight="1" x14ac:dyDescent="0.25">
      <c r="A103" s="18">
        <v>102</v>
      </c>
      <c r="B103" s="57" t="s">
        <v>84</v>
      </c>
      <c r="C103" s="31" t="s">
        <v>61</v>
      </c>
      <c r="D103" s="32" t="s">
        <v>62</v>
      </c>
      <c r="E103" s="32" t="s">
        <v>63</v>
      </c>
      <c r="F103" s="42">
        <v>708.09</v>
      </c>
      <c r="G103" s="62">
        <f t="shared" si="17"/>
        <v>8497.08</v>
      </c>
      <c r="H103" s="62">
        <f t="shared" si="14"/>
        <v>59.0075</v>
      </c>
      <c r="I103" s="34">
        <f t="shared" si="11"/>
        <v>39.166666666666664</v>
      </c>
      <c r="J103" s="71">
        <v>197.2</v>
      </c>
      <c r="K103" s="34">
        <v>0</v>
      </c>
      <c r="L103" s="69">
        <f t="shared" si="12"/>
        <v>24.61451388888889</v>
      </c>
    </row>
    <row r="104" spans="1:12" s="17" customFormat="1" ht="25.5" customHeight="1" x14ac:dyDescent="0.25">
      <c r="A104" s="18">
        <v>103</v>
      </c>
      <c r="B104" s="57" t="s">
        <v>84</v>
      </c>
      <c r="C104" s="31" t="s">
        <v>61</v>
      </c>
      <c r="D104" s="32" t="s">
        <v>62</v>
      </c>
      <c r="E104" s="32" t="s">
        <v>63</v>
      </c>
      <c r="F104" s="42">
        <v>738</v>
      </c>
      <c r="G104" s="62">
        <f t="shared" si="17"/>
        <v>8856</v>
      </c>
      <c r="H104" s="62">
        <f t="shared" si="14"/>
        <v>61.5</v>
      </c>
      <c r="I104" s="34">
        <f t="shared" si="11"/>
        <v>39.166666666666664</v>
      </c>
      <c r="J104" s="71"/>
      <c r="K104" s="34">
        <v>0</v>
      </c>
      <c r="L104" s="69">
        <f t="shared" si="12"/>
        <v>8.3888888888888875</v>
      </c>
    </row>
    <row r="105" spans="1:12" s="17" customFormat="1" ht="25.5" customHeight="1" x14ac:dyDescent="0.25">
      <c r="A105" s="18">
        <v>104</v>
      </c>
      <c r="B105" s="45" t="s">
        <v>99</v>
      </c>
      <c r="C105" s="31" t="s">
        <v>61</v>
      </c>
      <c r="D105" s="32" t="s">
        <v>62</v>
      </c>
      <c r="E105" s="32" t="s">
        <v>63</v>
      </c>
      <c r="F105" s="42">
        <v>515</v>
      </c>
      <c r="G105" s="62">
        <f t="shared" si="17"/>
        <v>6180</v>
      </c>
      <c r="H105" s="62">
        <f t="shared" ref="H105:H123" si="18">(F105/12)</f>
        <v>42.916666666666664</v>
      </c>
      <c r="I105" s="34">
        <f t="shared" si="11"/>
        <v>39.166666666666664</v>
      </c>
      <c r="J105" s="73">
        <v>159.13</v>
      </c>
      <c r="K105" s="34">
        <v>0</v>
      </c>
      <c r="L105" s="69">
        <f t="shared" si="12"/>
        <v>20.101111111111109</v>
      </c>
    </row>
    <row r="106" spans="1:12" s="17" customFormat="1" ht="25.5" customHeight="1" x14ac:dyDescent="0.25">
      <c r="A106" s="18">
        <v>105</v>
      </c>
      <c r="B106" s="36" t="s">
        <v>169</v>
      </c>
      <c r="C106" s="31" t="s">
        <v>61</v>
      </c>
      <c r="D106" s="32" t="s">
        <v>62</v>
      </c>
      <c r="E106" s="32" t="s">
        <v>63</v>
      </c>
      <c r="F106" s="42">
        <v>515</v>
      </c>
      <c r="G106" s="62">
        <f t="shared" si="17"/>
        <v>6180</v>
      </c>
      <c r="H106" s="62">
        <f t="shared" si="18"/>
        <v>42.916666666666664</v>
      </c>
      <c r="I106" s="34">
        <f t="shared" si="11"/>
        <v>39.166666666666664</v>
      </c>
      <c r="J106" s="73">
        <v>105.74</v>
      </c>
      <c r="K106" s="34">
        <v>0</v>
      </c>
      <c r="L106" s="69">
        <f t="shared" si="12"/>
        <v>15.651944444444444</v>
      </c>
    </row>
    <row r="107" spans="1:12" s="17" customFormat="1" ht="25.5" customHeight="1" x14ac:dyDescent="0.25">
      <c r="A107" s="18">
        <v>106</v>
      </c>
      <c r="B107" s="45" t="s">
        <v>105</v>
      </c>
      <c r="C107" s="31" t="s">
        <v>61</v>
      </c>
      <c r="D107" s="32" t="s">
        <v>62</v>
      </c>
      <c r="E107" s="32" t="s">
        <v>63</v>
      </c>
      <c r="F107" s="42">
        <v>515</v>
      </c>
      <c r="G107" s="62">
        <f t="shared" si="17"/>
        <v>6180</v>
      </c>
      <c r="H107" s="62">
        <f t="shared" si="18"/>
        <v>42.916666666666664</v>
      </c>
      <c r="I107" s="34">
        <f t="shared" si="11"/>
        <v>39.166666666666664</v>
      </c>
      <c r="J107" s="73">
        <v>103.2</v>
      </c>
      <c r="K107" s="34">
        <v>0</v>
      </c>
      <c r="L107" s="69">
        <f t="shared" si="12"/>
        <v>15.440277777777778</v>
      </c>
    </row>
    <row r="108" spans="1:12" s="17" customFormat="1" ht="25.5" customHeight="1" x14ac:dyDescent="0.25">
      <c r="A108" s="18">
        <v>107</v>
      </c>
      <c r="B108" s="36" t="s">
        <v>70</v>
      </c>
      <c r="C108" s="31" t="s">
        <v>61</v>
      </c>
      <c r="D108" s="32" t="s">
        <v>62</v>
      </c>
      <c r="E108" s="32" t="s">
        <v>63</v>
      </c>
      <c r="F108" s="42">
        <v>596.21</v>
      </c>
      <c r="G108" s="62">
        <f t="shared" si="17"/>
        <v>7154.52</v>
      </c>
      <c r="H108" s="62">
        <f t="shared" si="18"/>
        <v>49.68416666666667</v>
      </c>
      <c r="I108" s="34">
        <f t="shared" si="11"/>
        <v>39.166666666666664</v>
      </c>
      <c r="J108" s="71"/>
      <c r="K108" s="34">
        <v>0</v>
      </c>
      <c r="L108" s="69">
        <f t="shared" si="12"/>
        <v>7.4042361111111106</v>
      </c>
    </row>
    <row r="109" spans="1:12" s="17" customFormat="1" ht="25.5" customHeight="1" x14ac:dyDescent="0.25">
      <c r="A109" s="18">
        <v>108</v>
      </c>
      <c r="B109" s="36" t="s">
        <v>112</v>
      </c>
      <c r="C109" s="31" t="s">
        <v>61</v>
      </c>
      <c r="D109" s="32" t="s">
        <v>62</v>
      </c>
      <c r="E109" s="32" t="s">
        <v>63</v>
      </c>
      <c r="F109" s="42">
        <v>515</v>
      </c>
      <c r="G109" s="62">
        <f t="shared" si="17"/>
        <v>6180</v>
      </c>
      <c r="H109" s="62">
        <f t="shared" si="18"/>
        <v>42.916666666666664</v>
      </c>
      <c r="I109" s="34">
        <f t="shared" si="11"/>
        <v>39.166666666666664</v>
      </c>
      <c r="J109" s="73">
        <v>103.2</v>
      </c>
      <c r="K109" s="34">
        <v>0</v>
      </c>
      <c r="L109" s="69">
        <f t="shared" si="12"/>
        <v>15.440277777777778</v>
      </c>
    </row>
    <row r="110" spans="1:12" s="17" customFormat="1" ht="25.5" customHeight="1" x14ac:dyDescent="0.25">
      <c r="A110" s="18">
        <v>109</v>
      </c>
      <c r="B110" s="41" t="s">
        <v>120</v>
      </c>
      <c r="C110" s="31" t="s">
        <v>61</v>
      </c>
      <c r="D110" s="32" t="s">
        <v>62</v>
      </c>
      <c r="E110" s="32" t="s">
        <v>63</v>
      </c>
      <c r="F110" s="42">
        <v>596</v>
      </c>
      <c r="G110" s="62">
        <f t="shared" si="17"/>
        <v>7152</v>
      </c>
      <c r="H110" s="62">
        <f t="shared" si="18"/>
        <v>49.666666666666664</v>
      </c>
      <c r="I110" s="34">
        <f t="shared" si="11"/>
        <v>39.166666666666664</v>
      </c>
      <c r="J110" s="71">
        <v>165.54</v>
      </c>
      <c r="K110" s="34">
        <v>0</v>
      </c>
      <c r="L110" s="69">
        <f t="shared" si="12"/>
        <v>21.197777777777777</v>
      </c>
    </row>
    <row r="111" spans="1:12" s="17" customFormat="1" ht="25.5" customHeight="1" x14ac:dyDescent="0.25">
      <c r="A111" s="18">
        <v>110</v>
      </c>
      <c r="B111" s="38" t="s">
        <v>127</v>
      </c>
      <c r="C111" s="31" t="s">
        <v>61</v>
      </c>
      <c r="D111" s="32" t="s">
        <v>62</v>
      </c>
      <c r="E111" s="32" t="s">
        <v>63</v>
      </c>
      <c r="F111" s="42">
        <v>515</v>
      </c>
      <c r="G111" s="62">
        <f t="shared" si="17"/>
        <v>6180</v>
      </c>
      <c r="H111" s="62">
        <f t="shared" si="18"/>
        <v>42.916666666666664</v>
      </c>
      <c r="I111" s="34">
        <f t="shared" si="11"/>
        <v>39.166666666666664</v>
      </c>
      <c r="J111" s="74">
        <v>134.11000000000001</v>
      </c>
      <c r="K111" s="34">
        <v>0</v>
      </c>
      <c r="L111" s="69">
        <f t="shared" si="12"/>
        <v>18.016111111111112</v>
      </c>
    </row>
    <row r="112" spans="1:12" s="17" customFormat="1" ht="25.5" customHeight="1" x14ac:dyDescent="0.25">
      <c r="A112" s="18">
        <v>111</v>
      </c>
      <c r="B112" s="38" t="s">
        <v>112</v>
      </c>
      <c r="C112" s="31" t="s">
        <v>61</v>
      </c>
      <c r="D112" s="32" t="s">
        <v>62</v>
      </c>
      <c r="E112" s="32" t="s">
        <v>63</v>
      </c>
      <c r="F112" s="42">
        <v>515</v>
      </c>
      <c r="G112" s="62">
        <f t="shared" si="17"/>
        <v>6180</v>
      </c>
      <c r="H112" s="62">
        <f t="shared" si="18"/>
        <v>42.916666666666664</v>
      </c>
      <c r="I112" s="34">
        <f t="shared" si="11"/>
        <v>39.166666666666664</v>
      </c>
      <c r="J112" s="75">
        <v>129</v>
      </c>
      <c r="K112" s="34">
        <v>0</v>
      </c>
      <c r="L112" s="69">
        <f t="shared" si="12"/>
        <v>17.590277777777775</v>
      </c>
    </row>
    <row r="113" spans="1:12" s="17" customFormat="1" ht="25.5" customHeight="1" x14ac:dyDescent="0.25">
      <c r="A113" s="18">
        <v>112</v>
      </c>
      <c r="B113" s="38" t="s">
        <v>131</v>
      </c>
      <c r="C113" s="31" t="s">
        <v>61</v>
      </c>
      <c r="D113" s="32" t="s">
        <v>62</v>
      </c>
      <c r="E113" s="32" t="s">
        <v>63</v>
      </c>
      <c r="F113" s="42">
        <v>515</v>
      </c>
      <c r="G113" s="62">
        <f t="shared" si="17"/>
        <v>6180</v>
      </c>
      <c r="H113" s="62">
        <f t="shared" si="18"/>
        <v>42.916666666666664</v>
      </c>
      <c r="I113" s="34">
        <f t="shared" si="11"/>
        <v>39.166666666666664</v>
      </c>
      <c r="J113" s="75">
        <v>138.41999999999999</v>
      </c>
      <c r="K113" s="34">
        <v>0</v>
      </c>
      <c r="L113" s="69">
        <f t="shared" si="12"/>
        <v>18.375277777777779</v>
      </c>
    </row>
    <row r="114" spans="1:12" s="17" customFormat="1" ht="25.5" customHeight="1" x14ac:dyDescent="0.25">
      <c r="A114" s="18">
        <v>113</v>
      </c>
      <c r="B114" s="36" t="s">
        <v>133</v>
      </c>
      <c r="C114" s="31" t="s">
        <v>61</v>
      </c>
      <c r="D114" s="32" t="s">
        <v>62</v>
      </c>
      <c r="E114" s="32" t="s">
        <v>63</v>
      </c>
      <c r="F114" s="42">
        <v>680</v>
      </c>
      <c r="G114" s="62">
        <f t="shared" si="17"/>
        <v>8160</v>
      </c>
      <c r="H114" s="62">
        <f t="shared" si="18"/>
        <v>56.666666666666664</v>
      </c>
      <c r="I114" s="34">
        <f t="shared" si="11"/>
        <v>39.166666666666664</v>
      </c>
      <c r="J114" s="71">
        <v>169.8</v>
      </c>
      <c r="K114" s="34">
        <v>0</v>
      </c>
      <c r="L114" s="69">
        <f t="shared" si="12"/>
        <v>22.136111111111109</v>
      </c>
    </row>
    <row r="115" spans="1:12" s="17" customFormat="1" ht="25.5" customHeight="1" x14ac:dyDescent="0.25">
      <c r="A115" s="18">
        <v>114</v>
      </c>
      <c r="B115" s="30" t="s">
        <v>127</v>
      </c>
      <c r="C115" s="31" t="s">
        <v>165</v>
      </c>
      <c r="D115" s="32" t="s">
        <v>62</v>
      </c>
      <c r="E115" s="32" t="s">
        <v>63</v>
      </c>
      <c r="F115" s="42">
        <v>490</v>
      </c>
      <c r="G115" s="62">
        <f t="shared" si="17"/>
        <v>5880</v>
      </c>
      <c r="H115" s="62">
        <f t="shared" si="18"/>
        <v>40.833333333333336</v>
      </c>
      <c r="I115" s="34">
        <f t="shared" si="11"/>
        <v>39.166666666666664</v>
      </c>
      <c r="J115" s="71">
        <v>135.43</v>
      </c>
      <c r="K115" s="34">
        <v>0</v>
      </c>
      <c r="L115" s="69">
        <f t="shared" si="12"/>
        <v>17.952500000000001</v>
      </c>
    </row>
    <row r="116" spans="1:12" s="17" customFormat="1" ht="25.5" customHeight="1" x14ac:dyDescent="0.25">
      <c r="A116" s="18">
        <v>115</v>
      </c>
      <c r="B116" s="57" t="s">
        <v>84</v>
      </c>
      <c r="C116" s="31" t="s">
        <v>61</v>
      </c>
      <c r="D116" s="32" t="s">
        <v>62</v>
      </c>
      <c r="E116" s="32" t="s">
        <v>63</v>
      </c>
      <c r="F116" s="42">
        <v>640.92999999999995</v>
      </c>
      <c r="G116" s="62">
        <f t="shared" si="17"/>
        <v>7691.16</v>
      </c>
      <c r="H116" s="62">
        <f t="shared" si="18"/>
        <v>53.410833333333329</v>
      </c>
      <c r="I116" s="34">
        <f t="shared" si="11"/>
        <v>39.166666666666664</v>
      </c>
      <c r="J116" s="71">
        <v>180.38</v>
      </c>
      <c r="K116" s="34">
        <v>0</v>
      </c>
      <c r="L116" s="69">
        <f t="shared" si="12"/>
        <v>22.746458333333333</v>
      </c>
    </row>
    <row r="117" spans="1:12" s="17" customFormat="1" ht="25.5" customHeight="1" x14ac:dyDescent="0.25">
      <c r="A117" s="18">
        <v>116</v>
      </c>
      <c r="B117" s="36" t="s">
        <v>146</v>
      </c>
      <c r="C117" s="31" t="s">
        <v>61</v>
      </c>
      <c r="D117" s="32" t="s">
        <v>62</v>
      </c>
      <c r="E117" s="32" t="s">
        <v>63</v>
      </c>
      <c r="F117" s="42">
        <v>826</v>
      </c>
      <c r="G117" s="62">
        <f t="shared" si="17"/>
        <v>9912</v>
      </c>
      <c r="H117" s="62">
        <f t="shared" si="18"/>
        <v>68.833333333333329</v>
      </c>
      <c r="I117" s="34">
        <f t="shared" si="11"/>
        <v>39.166666666666664</v>
      </c>
      <c r="J117" s="71"/>
      <c r="K117" s="34">
        <v>0</v>
      </c>
      <c r="L117" s="69">
        <f t="shared" si="12"/>
        <v>9</v>
      </c>
    </row>
    <row r="118" spans="1:12" s="17" customFormat="1" ht="25.5" customHeight="1" x14ac:dyDescent="0.25">
      <c r="A118" s="18">
        <v>117</v>
      </c>
      <c r="B118" s="53" t="s">
        <v>147</v>
      </c>
      <c r="C118" s="31" t="s">
        <v>61</v>
      </c>
      <c r="D118" s="32" t="s">
        <v>62</v>
      </c>
      <c r="E118" s="32" t="s">
        <v>63</v>
      </c>
      <c r="F118" s="42">
        <v>750.81</v>
      </c>
      <c r="G118" s="62">
        <f t="shared" si="17"/>
        <v>9009.7199999999993</v>
      </c>
      <c r="H118" s="62">
        <f t="shared" si="18"/>
        <v>62.567499999999995</v>
      </c>
      <c r="I118" s="34">
        <f t="shared" si="11"/>
        <v>39.166666666666664</v>
      </c>
      <c r="J118" s="71">
        <v>187.8</v>
      </c>
      <c r="K118" s="34">
        <v>0</v>
      </c>
      <c r="L118" s="69">
        <f t="shared" si="12"/>
        <v>24.127847222222226</v>
      </c>
    </row>
    <row r="119" spans="1:12" s="17" customFormat="1" ht="25.5" customHeight="1" x14ac:dyDescent="0.25">
      <c r="A119" s="18">
        <v>118</v>
      </c>
      <c r="B119" s="38" t="s">
        <v>170</v>
      </c>
      <c r="C119" s="31" t="s">
        <v>61</v>
      </c>
      <c r="D119" s="32" t="s">
        <v>62</v>
      </c>
      <c r="E119" s="32" t="s">
        <v>63</v>
      </c>
      <c r="F119" s="42">
        <v>650</v>
      </c>
      <c r="G119" s="62">
        <f t="shared" si="17"/>
        <v>7800</v>
      </c>
      <c r="H119" s="62">
        <f t="shared" si="18"/>
        <v>54.166666666666664</v>
      </c>
      <c r="I119" s="34">
        <f t="shared" si="11"/>
        <v>39.166666666666664</v>
      </c>
      <c r="J119" s="75">
        <v>162.6</v>
      </c>
      <c r="K119" s="34">
        <v>0</v>
      </c>
      <c r="L119" s="69">
        <f t="shared" si="12"/>
        <v>21.327777777777779</v>
      </c>
    </row>
    <row r="120" spans="1:12" s="17" customFormat="1" ht="25.5" customHeight="1" x14ac:dyDescent="0.25">
      <c r="A120" s="18">
        <v>119</v>
      </c>
      <c r="B120" s="38" t="s">
        <v>112</v>
      </c>
      <c r="C120" s="31" t="s">
        <v>61</v>
      </c>
      <c r="D120" s="32" t="s">
        <v>62</v>
      </c>
      <c r="E120" s="32" t="s">
        <v>63</v>
      </c>
      <c r="F120" s="42">
        <v>515</v>
      </c>
      <c r="G120" s="62">
        <f t="shared" si="17"/>
        <v>6180</v>
      </c>
      <c r="H120" s="62">
        <f t="shared" si="18"/>
        <v>42.916666666666664</v>
      </c>
      <c r="I120" s="34">
        <f t="shared" si="11"/>
        <v>39.166666666666664</v>
      </c>
      <c r="J120" s="75">
        <v>129</v>
      </c>
      <c r="K120" s="34">
        <v>0</v>
      </c>
      <c r="L120" s="69">
        <f t="shared" si="12"/>
        <v>17.590277777777775</v>
      </c>
    </row>
    <row r="121" spans="1:12" s="17" customFormat="1" ht="25.5" customHeight="1" x14ac:dyDescent="0.25">
      <c r="A121" s="18">
        <v>120</v>
      </c>
      <c r="B121" s="45" t="s">
        <v>148</v>
      </c>
      <c r="C121" s="31" t="s">
        <v>61</v>
      </c>
      <c r="D121" s="32" t="s">
        <v>62</v>
      </c>
      <c r="E121" s="32" t="s">
        <v>63</v>
      </c>
      <c r="F121" s="42">
        <v>515</v>
      </c>
      <c r="G121" s="62">
        <f t="shared" si="17"/>
        <v>6180</v>
      </c>
      <c r="H121" s="62">
        <f t="shared" si="18"/>
        <v>42.916666666666664</v>
      </c>
      <c r="I121" s="34">
        <f t="shared" si="11"/>
        <v>39.166666666666664</v>
      </c>
      <c r="J121" s="73">
        <v>129</v>
      </c>
      <c r="K121" s="34">
        <v>0</v>
      </c>
      <c r="L121" s="69">
        <f t="shared" si="12"/>
        <v>17.590277777777775</v>
      </c>
    </row>
    <row r="122" spans="1:12" s="17" customFormat="1" ht="25.5" customHeight="1" x14ac:dyDescent="0.25">
      <c r="A122" s="18">
        <v>121</v>
      </c>
      <c r="B122" s="52" t="s">
        <v>66</v>
      </c>
      <c r="C122" s="31" t="s">
        <v>61</v>
      </c>
      <c r="D122" s="32" t="s">
        <v>62</v>
      </c>
      <c r="E122" s="32" t="s">
        <v>63</v>
      </c>
      <c r="F122" s="42">
        <v>515</v>
      </c>
      <c r="G122" s="62">
        <f t="shared" si="17"/>
        <v>6180</v>
      </c>
      <c r="H122" s="62">
        <f t="shared" si="18"/>
        <v>42.916666666666664</v>
      </c>
      <c r="I122" s="34">
        <f t="shared" si="11"/>
        <v>39.166666666666664</v>
      </c>
      <c r="J122" s="73">
        <v>126.86</v>
      </c>
      <c r="K122" s="34">
        <v>0</v>
      </c>
      <c r="L122" s="69">
        <f t="shared" si="12"/>
        <v>17.411944444444444</v>
      </c>
    </row>
    <row r="123" spans="1:12" s="17" customFormat="1" ht="25.5" customHeight="1" x14ac:dyDescent="0.25">
      <c r="A123" s="18">
        <v>122</v>
      </c>
      <c r="B123" s="55" t="s">
        <v>69</v>
      </c>
      <c r="C123" s="31" t="s">
        <v>165</v>
      </c>
      <c r="D123" s="32" t="s">
        <v>62</v>
      </c>
      <c r="E123" s="32" t="s">
        <v>63</v>
      </c>
      <c r="F123" s="42">
        <v>490</v>
      </c>
      <c r="G123" s="62">
        <f t="shared" si="17"/>
        <v>5880</v>
      </c>
      <c r="H123" s="62">
        <f t="shared" si="18"/>
        <v>40.833333333333336</v>
      </c>
      <c r="I123" s="34">
        <f t="shared" si="11"/>
        <v>39.166666666666664</v>
      </c>
      <c r="J123" s="34">
        <v>0</v>
      </c>
      <c r="K123" s="34">
        <v>0</v>
      </c>
      <c r="L123" s="69">
        <f t="shared" si="12"/>
        <v>6.666666666666667</v>
      </c>
    </row>
    <row r="124" spans="1:12" s="17" customFormat="1" ht="25.5" customHeight="1" x14ac:dyDescent="0.25">
      <c r="A124" s="18">
        <v>123</v>
      </c>
      <c r="B124" s="58" t="s">
        <v>69</v>
      </c>
      <c r="C124" s="31" t="s">
        <v>61</v>
      </c>
      <c r="D124" s="32" t="s">
        <v>62</v>
      </c>
      <c r="E124" s="32" t="s">
        <v>63</v>
      </c>
      <c r="F124" s="42">
        <v>515</v>
      </c>
      <c r="G124" s="62">
        <f t="shared" si="17"/>
        <v>6180</v>
      </c>
      <c r="H124" s="62">
        <f t="shared" ref="H124" si="19">(F124/12)</f>
        <v>42.916666666666664</v>
      </c>
      <c r="I124" s="34">
        <f t="shared" si="11"/>
        <v>39.166666666666664</v>
      </c>
      <c r="J124" s="34">
        <v>0</v>
      </c>
      <c r="K124" s="34">
        <v>0</v>
      </c>
      <c r="L124" s="69">
        <f t="shared" si="12"/>
        <v>6.8402777777777777</v>
      </c>
    </row>
    <row r="125" spans="1:12" s="17" customFormat="1" ht="25.5" customHeight="1" x14ac:dyDescent="0.25">
      <c r="A125" s="18">
        <v>124</v>
      </c>
      <c r="B125" s="36" t="s">
        <v>69</v>
      </c>
      <c r="C125" s="31" t="s">
        <v>61</v>
      </c>
      <c r="D125" s="32" t="s">
        <v>62</v>
      </c>
      <c r="E125" s="32" t="s">
        <v>63</v>
      </c>
      <c r="F125" s="42">
        <v>490</v>
      </c>
      <c r="G125" s="62">
        <f t="shared" si="17"/>
        <v>5880</v>
      </c>
      <c r="H125" s="62">
        <f t="shared" ref="H125:H134" si="20">(F125/12)</f>
        <v>40.833333333333336</v>
      </c>
      <c r="I125" s="34">
        <f t="shared" ref="I125:I173" si="21">(470/360)*30</f>
        <v>39.166666666666664</v>
      </c>
      <c r="J125" s="34">
        <v>0</v>
      </c>
      <c r="K125" s="34">
        <v>0</v>
      </c>
      <c r="L125" s="69">
        <f t="shared" si="12"/>
        <v>6.666666666666667</v>
      </c>
    </row>
    <row r="126" spans="1:12" s="17" customFormat="1" ht="25.5" customHeight="1" x14ac:dyDescent="0.25">
      <c r="A126" s="18">
        <v>125</v>
      </c>
      <c r="B126" s="58" t="s">
        <v>69</v>
      </c>
      <c r="C126" s="31" t="s">
        <v>61</v>
      </c>
      <c r="D126" s="32" t="s">
        <v>62</v>
      </c>
      <c r="E126" s="32" t="s">
        <v>63</v>
      </c>
      <c r="F126" s="42">
        <v>515</v>
      </c>
      <c r="G126" s="62">
        <f t="shared" si="17"/>
        <v>6180</v>
      </c>
      <c r="H126" s="62">
        <f t="shared" si="20"/>
        <v>42.916666666666664</v>
      </c>
      <c r="I126" s="34">
        <f t="shared" si="21"/>
        <v>39.166666666666664</v>
      </c>
      <c r="J126" s="34">
        <v>0</v>
      </c>
      <c r="K126" s="34">
        <v>0</v>
      </c>
      <c r="L126" s="69">
        <f t="shared" ref="L126:L173" si="22">(SUM(H126:K126)/12)*1</f>
        <v>6.8402777777777777</v>
      </c>
    </row>
    <row r="127" spans="1:12" s="17" customFormat="1" ht="25.5" customHeight="1" x14ac:dyDescent="0.25">
      <c r="A127" s="18">
        <v>126</v>
      </c>
      <c r="B127" s="58" t="s">
        <v>111</v>
      </c>
      <c r="C127" s="31" t="s">
        <v>61</v>
      </c>
      <c r="D127" s="32" t="s">
        <v>62</v>
      </c>
      <c r="E127" s="32" t="s">
        <v>63</v>
      </c>
      <c r="F127" s="42">
        <f>548.51+12.49</f>
        <v>561</v>
      </c>
      <c r="G127" s="62">
        <f t="shared" si="17"/>
        <v>6732</v>
      </c>
      <c r="H127" s="62">
        <f t="shared" si="20"/>
        <v>46.75</v>
      </c>
      <c r="I127" s="34">
        <f t="shared" si="21"/>
        <v>39.166666666666664</v>
      </c>
      <c r="J127" s="34">
        <v>0</v>
      </c>
      <c r="K127" s="34">
        <v>0</v>
      </c>
      <c r="L127" s="69">
        <f t="shared" si="22"/>
        <v>7.1597222222222214</v>
      </c>
    </row>
    <row r="128" spans="1:12" s="17" customFormat="1" ht="25.5" customHeight="1" x14ac:dyDescent="0.25">
      <c r="A128" s="18">
        <v>127</v>
      </c>
      <c r="B128" s="58" t="s">
        <v>69</v>
      </c>
      <c r="C128" s="31" t="s">
        <v>61</v>
      </c>
      <c r="D128" s="32" t="s">
        <v>62</v>
      </c>
      <c r="E128" s="32" t="s">
        <v>63</v>
      </c>
      <c r="F128" s="42">
        <v>520</v>
      </c>
      <c r="G128" s="62">
        <f t="shared" si="17"/>
        <v>6240</v>
      </c>
      <c r="H128" s="62">
        <f t="shared" si="20"/>
        <v>43.333333333333336</v>
      </c>
      <c r="I128" s="34">
        <f t="shared" si="21"/>
        <v>39.166666666666664</v>
      </c>
      <c r="J128" s="71">
        <v>34.72</v>
      </c>
      <c r="K128" s="34">
        <v>0</v>
      </c>
      <c r="L128" s="69">
        <f t="shared" si="22"/>
        <v>9.7683333333333326</v>
      </c>
    </row>
    <row r="129" spans="1:12" s="17" customFormat="1" ht="25.5" customHeight="1" x14ac:dyDescent="0.25">
      <c r="A129" s="18">
        <v>128</v>
      </c>
      <c r="B129" s="58" t="s">
        <v>81</v>
      </c>
      <c r="C129" s="31" t="s">
        <v>61</v>
      </c>
      <c r="D129" s="32" t="s">
        <v>62</v>
      </c>
      <c r="E129" s="32" t="s">
        <v>63</v>
      </c>
      <c r="F129" s="42">
        <v>515</v>
      </c>
      <c r="G129" s="62">
        <f t="shared" si="17"/>
        <v>6180</v>
      </c>
      <c r="H129" s="62">
        <f t="shared" si="20"/>
        <v>42.916666666666664</v>
      </c>
      <c r="I129" s="34">
        <f t="shared" si="21"/>
        <v>39.166666666666664</v>
      </c>
      <c r="J129" s="71">
        <v>129</v>
      </c>
      <c r="K129" s="34">
        <v>0</v>
      </c>
      <c r="L129" s="69">
        <f t="shared" si="22"/>
        <v>17.590277777777775</v>
      </c>
    </row>
    <row r="130" spans="1:12" s="17" customFormat="1" ht="25.5" customHeight="1" x14ac:dyDescent="0.25">
      <c r="A130" s="18">
        <v>129</v>
      </c>
      <c r="B130" s="58" t="s">
        <v>69</v>
      </c>
      <c r="C130" s="31" t="s">
        <v>61</v>
      </c>
      <c r="D130" s="32" t="s">
        <v>62</v>
      </c>
      <c r="E130" s="32" t="s">
        <v>63</v>
      </c>
      <c r="F130" s="42">
        <v>603.03</v>
      </c>
      <c r="G130" s="62">
        <f t="shared" si="17"/>
        <v>7236.36</v>
      </c>
      <c r="H130" s="62">
        <f t="shared" si="20"/>
        <v>50.252499999999998</v>
      </c>
      <c r="I130" s="34">
        <f t="shared" si="21"/>
        <v>39.166666666666664</v>
      </c>
      <c r="J130" s="71">
        <v>145.58000000000001</v>
      </c>
      <c r="K130" s="34">
        <v>0</v>
      </c>
      <c r="L130" s="69">
        <f t="shared" si="22"/>
        <v>19.58326388888889</v>
      </c>
    </row>
    <row r="131" spans="1:12" s="17" customFormat="1" ht="25.5" customHeight="1" x14ac:dyDescent="0.25">
      <c r="A131" s="18">
        <v>130</v>
      </c>
      <c r="B131" s="58" t="s">
        <v>69</v>
      </c>
      <c r="C131" s="31" t="s">
        <v>61</v>
      </c>
      <c r="D131" s="32" t="s">
        <v>62</v>
      </c>
      <c r="E131" s="32" t="s">
        <v>63</v>
      </c>
      <c r="F131" s="42">
        <v>515</v>
      </c>
      <c r="G131" s="62">
        <f t="shared" si="17"/>
        <v>6180</v>
      </c>
      <c r="H131" s="62">
        <f t="shared" si="20"/>
        <v>42.916666666666664</v>
      </c>
      <c r="I131" s="34">
        <f t="shared" si="21"/>
        <v>39.166666666666664</v>
      </c>
      <c r="J131" s="34">
        <v>0</v>
      </c>
      <c r="K131" s="34">
        <v>0</v>
      </c>
      <c r="L131" s="69">
        <f t="shared" si="22"/>
        <v>6.8402777777777777</v>
      </c>
    </row>
    <row r="132" spans="1:12" s="17" customFormat="1" ht="25.5" customHeight="1" x14ac:dyDescent="0.25">
      <c r="A132" s="18">
        <v>131</v>
      </c>
      <c r="B132" s="51" t="s">
        <v>69</v>
      </c>
      <c r="C132" s="31" t="s">
        <v>61</v>
      </c>
      <c r="D132" s="32" t="s">
        <v>62</v>
      </c>
      <c r="E132" s="32" t="s">
        <v>63</v>
      </c>
      <c r="F132" s="42">
        <v>515</v>
      </c>
      <c r="G132" s="62">
        <f t="shared" si="17"/>
        <v>6180</v>
      </c>
      <c r="H132" s="62">
        <f t="shared" si="20"/>
        <v>42.916666666666664</v>
      </c>
      <c r="I132" s="34">
        <f t="shared" si="21"/>
        <v>39.166666666666664</v>
      </c>
      <c r="J132" s="34">
        <v>0</v>
      </c>
      <c r="K132" s="34">
        <v>0</v>
      </c>
      <c r="L132" s="69">
        <f t="shared" si="22"/>
        <v>6.8402777777777777</v>
      </c>
    </row>
    <row r="133" spans="1:12" s="17" customFormat="1" ht="25.5" customHeight="1" x14ac:dyDescent="0.25">
      <c r="A133" s="18">
        <v>132</v>
      </c>
      <c r="B133" s="58" t="s">
        <v>81</v>
      </c>
      <c r="C133" s="31" t="s">
        <v>61</v>
      </c>
      <c r="D133" s="32" t="s">
        <v>62</v>
      </c>
      <c r="E133" s="32" t="s">
        <v>63</v>
      </c>
      <c r="F133" s="42">
        <v>515</v>
      </c>
      <c r="G133" s="62">
        <f t="shared" si="17"/>
        <v>6180</v>
      </c>
      <c r="H133" s="62">
        <f t="shared" si="20"/>
        <v>42.916666666666664</v>
      </c>
      <c r="I133" s="34">
        <f t="shared" si="21"/>
        <v>39.166666666666664</v>
      </c>
      <c r="J133" s="34">
        <v>0</v>
      </c>
      <c r="K133" s="34">
        <v>0</v>
      </c>
      <c r="L133" s="69">
        <f t="shared" si="22"/>
        <v>6.8402777777777777</v>
      </c>
    </row>
    <row r="134" spans="1:12" s="17" customFormat="1" ht="25.5" customHeight="1" x14ac:dyDescent="0.25">
      <c r="A134" s="18">
        <v>133</v>
      </c>
      <c r="B134" s="58" t="s">
        <v>126</v>
      </c>
      <c r="C134" s="31" t="s">
        <v>61</v>
      </c>
      <c r="D134" s="32" t="s">
        <v>62</v>
      </c>
      <c r="E134" s="32" t="s">
        <v>63</v>
      </c>
      <c r="F134" s="42">
        <v>487.6</v>
      </c>
      <c r="G134" s="62">
        <f t="shared" si="17"/>
        <v>5851.2000000000007</v>
      </c>
      <c r="H134" s="62">
        <f t="shared" si="20"/>
        <v>40.633333333333333</v>
      </c>
      <c r="I134" s="34">
        <f>(470/360)*23</f>
        <v>30.027777777777779</v>
      </c>
      <c r="J134" s="34">
        <v>0</v>
      </c>
      <c r="K134" s="34">
        <v>0</v>
      </c>
      <c r="L134" s="69">
        <f t="shared" ref="L134" si="23">(SUM(H134:K134)/12)*1</f>
        <v>5.888425925925926</v>
      </c>
    </row>
    <row r="135" spans="1:12" s="17" customFormat="1" ht="25.5" customHeight="1" x14ac:dyDescent="0.25">
      <c r="A135" s="18">
        <v>134</v>
      </c>
      <c r="B135" s="36" t="s">
        <v>76</v>
      </c>
      <c r="C135" s="31" t="s">
        <v>61</v>
      </c>
      <c r="D135" s="32" t="s">
        <v>62</v>
      </c>
      <c r="E135" s="32" t="s">
        <v>63</v>
      </c>
      <c r="F135" s="42">
        <v>665</v>
      </c>
      <c r="G135" s="62">
        <f t="shared" si="16"/>
        <v>7980</v>
      </c>
      <c r="H135" s="62">
        <f t="shared" ref="H135:H140" si="24">(F135/12)</f>
        <v>55.416666666666664</v>
      </c>
      <c r="I135" s="34">
        <f t="shared" si="21"/>
        <v>39.166666666666664</v>
      </c>
      <c r="J135" s="74">
        <v>6.57</v>
      </c>
      <c r="K135" s="34">
        <v>0</v>
      </c>
      <c r="L135" s="69">
        <f t="shared" si="22"/>
        <v>8.4294444444444441</v>
      </c>
    </row>
    <row r="136" spans="1:12" s="17" customFormat="1" ht="25.5" customHeight="1" x14ac:dyDescent="0.25">
      <c r="A136" s="18">
        <v>135</v>
      </c>
      <c r="B136" s="38" t="s">
        <v>78</v>
      </c>
      <c r="C136" s="31" t="s">
        <v>61</v>
      </c>
      <c r="D136" s="32" t="s">
        <v>62</v>
      </c>
      <c r="E136" s="32" t="s">
        <v>63</v>
      </c>
      <c r="F136" s="42">
        <v>563.87</v>
      </c>
      <c r="G136" s="62">
        <f t="shared" si="16"/>
        <v>6766.4400000000005</v>
      </c>
      <c r="H136" s="62">
        <f t="shared" si="24"/>
        <v>46.989166666666669</v>
      </c>
      <c r="I136" s="34">
        <f t="shared" si="21"/>
        <v>39.166666666666664</v>
      </c>
      <c r="J136" s="71">
        <v>43.68</v>
      </c>
      <c r="K136" s="34">
        <v>0</v>
      </c>
      <c r="L136" s="69">
        <f t="shared" si="22"/>
        <v>10.819652777777778</v>
      </c>
    </row>
    <row r="137" spans="1:12" s="17" customFormat="1" ht="25.5" customHeight="1" x14ac:dyDescent="0.25">
      <c r="A137" s="18">
        <v>136</v>
      </c>
      <c r="B137" s="36" t="s">
        <v>79</v>
      </c>
      <c r="C137" s="31" t="s">
        <v>61</v>
      </c>
      <c r="D137" s="32" t="s">
        <v>62</v>
      </c>
      <c r="E137" s="32" t="s">
        <v>63</v>
      </c>
      <c r="F137" s="42">
        <v>515</v>
      </c>
      <c r="G137" s="62">
        <f t="shared" si="16"/>
        <v>6180</v>
      </c>
      <c r="H137" s="62">
        <f t="shared" si="24"/>
        <v>42.916666666666664</v>
      </c>
      <c r="I137" s="34">
        <f t="shared" si="21"/>
        <v>39.166666666666664</v>
      </c>
      <c r="J137" s="72">
        <v>0</v>
      </c>
      <c r="K137" s="34">
        <v>0</v>
      </c>
      <c r="L137" s="69">
        <f t="shared" si="22"/>
        <v>6.8402777777777777</v>
      </c>
    </row>
    <row r="138" spans="1:12" s="17" customFormat="1" ht="25.5" customHeight="1" x14ac:dyDescent="0.25">
      <c r="A138" s="18">
        <v>137</v>
      </c>
      <c r="B138" s="40" t="s">
        <v>80</v>
      </c>
      <c r="C138" s="31" t="s">
        <v>61</v>
      </c>
      <c r="D138" s="32" t="s">
        <v>62</v>
      </c>
      <c r="E138" s="32" t="s">
        <v>63</v>
      </c>
      <c r="F138" s="42">
        <v>656.19</v>
      </c>
      <c r="G138" s="62">
        <f t="shared" si="16"/>
        <v>7874.2800000000007</v>
      </c>
      <c r="H138" s="62">
        <f t="shared" si="24"/>
        <v>54.682500000000005</v>
      </c>
      <c r="I138" s="34">
        <f t="shared" si="21"/>
        <v>39.166666666666664</v>
      </c>
      <c r="J138" s="72">
        <v>0</v>
      </c>
      <c r="K138" s="34">
        <v>0</v>
      </c>
      <c r="L138" s="69">
        <f t="shared" si="22"/>
        <v>7.8207638888888882</v>
      </c>
    </row>
    <row r="139" spans="1:12" s="17" customFormat="1" ht="25.5" customHeight="1" x14ac:dyDescent="0.25">
      <c r="A139" s="18">
        <v>138</v>
      </c>
      <c r="B139" s="38" t="s">
        <v>86</v>
      </c>
      <c r="C139" s="31" t="s">
        <v>61</v>
      </c>
      <c r="D139" s="32" t="s">
        <v>62</v>
      </c>
      <c r="E139" s="32" t="s">
        <v>63</v>
      </c>
      <c r="F139" s="42">
        <v>773</v>
      </c>
      <c r="G139" s="62">
        <f t="shared" si="16"/>
        <v>9276</v>
      </c>
      <c r="H139" s="62">
        <f t="shared" si="24"/>
        <v>64.416666666666671</v>
      </c>
      <c r="I139" s="34">
        <f t="shared" si="21"/>
        <v>39.166666666666664</v>
      </c>
      <c r="J139" s="72">
        <v>0</v>
      </c>
      <c r="K139" s="34">
        <v>0</v>
      </c>
      <c r="L139" s="69">
        <f t="shared" si="22"/>
        <v>8.6319444444444446</v>
      </c>
    </row>
    <row r="140" spans="1:12" s="17" customFormat="1" ht="25.5" customHeight="1" x14ac:dyDescent="0.25">
      <c r="A140" s="18">
        <v>139</v>
      </c>
      <c r="B140" s="40" t="s">
        <v>90</v>
      </c>
      <c r="C140" s="31" t="s">
        <v>61</v>
      </c>
      <c r="D140" s="32" t="s">
        <v>62</v>
      </c>
      <c r="E140" s="32" t="s">
        <v>63</v>
      </c>
      <c r="F140" s="42">
        <v>515</v>
      </c>
      <c r="G140" s="62">
        <f t="shared" si="16"/>
        <v>6180</v>
      </c>
      <c r="H140" s="62">
        <f t="shared" si="24"/>
        <v>42.916666666666664</v>
      </c>
      <c r="I140" s="34">
        <f t="shared" si="21"/>
        <v>39.166666666666664</v>
      </c>
      <c r="J140" s="72">
        <v>0</v>
      </c>
      <c r="K140" s="34">
        <v>0</v>
      </c>
      <c r="L140" s="69">
        <f t="shared" si="22"/>
        <v>6.8402777777777777</v>
      </c>
    </row>
    <row r="141" spans="1:12" s="17" customFormat="1" ht="25.5" customHeight="1" x14ac:dyDescent="0.25">
      <c r="A141" s="18">
        <v>140</v>
      </c>
      <c r="B141" s="41" t="s">
        <v>96</v>
      </c>
      <c r="C141" s="31" t="s">
        <v>61</v>
      </c>
      <c r="D141" s="32" t="s">
        <v>62</v>
      </c>
      <c r="E141" s="32" t="s">
        <v>63</v>
      </c>
      <c r="F141" s="42">
        <v>732</v>
      </c>
      <c r="G141" s="62">
        <f>F141*12</f>
        <v>8784</v>
      </c>
      <c r="H141" s="62">
        <f>(F141/12)</f>
        <v>61</v>
      </c>
      <c r="I141" s="34">
        <f t="shared" si="21"/>
        <v>39.166666666666664</v>
      </c>
      <c r="J141" s="71">
        <v>45.8</v>
      </c>
      <c r="K141" s="34">
        <v>0</v>
      </c>
      <c r="L141" s="69">
        <f t="shared" si="22"/>
        <v>12.163888888888886</v>
      </c>
    </row>
    <row r="142" spans="1:12" s="17" customFormat="1" ht="25.5" customHeight="1" x14ac:dyDescent="0.25">
      <c r="A142" s="18">
        <v>141</v>
      </c>
      <c r="B142" s="40" t="s">
        <v>90</v>
      </c>
      <c r="C142" s="31" t="s">
        <v>61</v>
      </c>
      <c r="D142" s="32" t="s">
        <v>62</v>
      </c>
      <c r="E142" s="32" t="s">
        <v>63</v>
      </c>
      <c r="F142" s="42">
        <v>515</v>
      </c>
      <c r="G142" s="62">
        <f t="shared" si="16"/>
        <v>6180</v>
      </c>
      <c r="H142" s="62">
        <f t="shared" ref="H142:H149" si="25">(F142/12)</f>
        <v>42.916666666666664</v>
      </c>
      <c r="I142" s="34">
        <f t="shared" si="21"/>
        <v>39.166666666666664</v>
      </c>
      <c r="J142" s="71">
        <v>87.21</v>
      </c>
      <c r="K142" s="34">
        <v>0</v>
      </c>
      <c r="L142" s="69">
        <f t="shared" si="22"/>
        <v>14.107777777777777</v>
      </c>
    </row>
    <row r="143" spans="1:12" s="17" customFormat="1" ht="25.5" customHeight="1" x14ac:dyDescent="0.25">
      <c r="A143" s="18">
        <v>142</v>
      </c>
      <c r="B143" s="38" t="s">
        <v>101</v>
      </c>
      <c r="C143" s="31" t="s">
        <v>61</v>
      </c>
      <c r="D143" s="32" t="s">
        <v>62</v>
      </c>
      <c r="E143" s="32" t="s">
        <v>63</v>
      </c>
      <c r="F143" s="42">
        <v>578</v>
      </c>
      <c r="G143" s="62">
        <f t="shared" si="16"/>
        <v>6936</v>
      </c>
      <c r="H143" s="62">
        <f t="shared" si="25"/>
        <v>48.166666666666664</v>
      </c>
      <c r="I143" s="34">
        <f t="shared" si="21"/>
        <v>39.166666666666664</v>
      </c>
      <c r="J143" s="71">
        <v>9.27</v>
      </c>
      <c r="K143" s="34">
        <v>0</v>
      </c>
      <c r="L143" s="69">
        <f t="shared" si="22"/>
        <v>8.0502777777777776</v>
      </c>
    </row>
    <row r="144" spans="1:12" s="17" customFormat="1" ht="25.5" customHeight="1" x14ac:dyDescent="0.25">
      <c r="A144" s="18">
        <v>143</v>
      </c>
      <c r="B144" s="36" t="s">
        <v>166</v>
      </c>
      <c r="C144" s="31" t="s">
        <v>61</v>
      </c>
      <c r="D144" s="32" t="s">
        <v>62</v>
      </c>
      <c r="E144" s="32" t="s">
        <v>63</v>
      </c>
      <c r="F144" s="42">
        <v>530</v>
      </c>
      <c r="G144" s="62">
        <f>F144*12</f>
        <v>6360</v>
      </c>
      <c r="H144" s="62">
        <f>(F144/12)</f>
        <v>44.166666666666664</v>
      </c>
      <c r="I144" s="34">
        <f t="shared" si="21"/>
        <v>39.166666666666664</v>
      </c>
      <c r="J144" s="71">
        <v>108.4</v>
      </c>
      <c r="K144" s="34">
        <v>0</v>
      </c>
      <c r="L144" s="69">
        <f t="shared" si="22"/>
        <v>15.97777777777778</v>
      </c>
    </row>
    <row r="145" spans="1:12" s="17" customFormat="1" ht="25.5" customHeight="1" x14ac:dyDescent="0.25">
      <c r="A145" s="18">
        <v>144</v>
      </c>
      <c r="B145" s="36" t="s">
        <v>103</v>
      </c>
      <c r="C145" s="31" t="s">
        <v>61</v>
      </c>
      <c r="D145" s="32" t="s">
        <v>62</v>
      </c>
      <c r="E145" s="32" t="s">
        <v>63</v>
      </c>
      <c r="F145" s="42">
        <v>515</v>
      </c>
      <c r="G145" s="62">
        <f t="shared" si="16"/>
        <v>6180</v>
      </c>
      <c r="H145" s="62">
        <f t="shared" si="25"/>
        <v>42.916666666666664</v>
      </c>
      <c r="I145" s="34">
        <f t="shared" si="21"/>
        <v>39.166666666666664</v>
      </c>
      <c r="J145" s="71">
        <v>0</v>
      </c>
      <c r="K145" s="34">
        <v>0</v>
      </c>
      <c r="L145" s="69">
        <f t="shared" si="22"/>
        <v>6.8402777777777777</v>
      </c>
    </row>
    <row r="146" spans="1:12" s="17" customFormat="1" ht="25.5" customHeight="1" x14ac:dyDescent="0.25">
      <c r="A146" s="18">
        <v>145</v>
      </c>
      <c r="B146" s="38" t="s">
        <v>107</v>
      </c>
      <c r="C146" s="31" t="s">
        <v>61</v>
      </c>
      <c r="D146" s="32" t="s">
        <v>62</v>
      </c>
      <c r="E146" s="32" t="s">
        <v>63</v>
      </c>
      <c r="F146" s="42">
        <v>608.97</v>
      </c>
      <c r="G146" s="62">
        <f t="shared" si="16"/>
        <v>7307.64</v>
      </c>
      <c r="H146" s="62">
        <f t="shared" si="25"/>
        <v>50.747500000000002</v>
      </c>
      <c r="I146" s="34">
        <f t="shared" si="21"/>
        <v>39.166666666666664</v>
      </c>
      <c r="J146" s="71">
        <v>78.739999999999995</v>
      </c>
      <c r="K146" s="34">
        <v>0</v>
      </c>
      <c r="L146" s="69">
        <f t="shared" si="22"/>
        <v>14.054513888888886</v>
      </c>
    </row>
    <row r="147" spans="1:12" s="17" customFormat="1" ht="25.5" customHeight="1" x14ac:dyDescent="0.25">
      <c r="A147" s="18">
        <v>146</v>
      </c>
      <c r="B147" s="57" t="s">
        <v>109</v>
      </c>
      <c r="C147" s="31" t="s">
        <v>61</v>
      </c>
      <c r="D147" s="32" t="s">
        <v>62</v>
      </c>
      <c r="E147" s="32" t="s">
        <v>63</v>
      </c>
      <c r="F147" s="42">
        <v>640</v>
      </c>
      <c r="G147" s="62">
        <f t="shared" ref="G147:G160" si="26">F147*12</f>
        <v>7680</v>
      </c>
      <c r="H147" s="62">
        <f t="shared" si="25"/>
        <v>53.333333333333336</v>
      </c>
      <c r="I147" s="34">
        <f t="shared" si="21"/>
        <v>39.166666666666664</v>
      </c>
      <c r="J147" s="34">
        <v>0</v>
      </c>
      <c r="K147" s="34">
        <v>0</v>
      </c>
      <c r="L147" s="69">
        <f t="shared" si="22"/>
        <v>7.708333333333333</v>
      </c>
    </row>
    <row r="148" spans="1:12" s="17" customFormat="1" ht="25.5" customHeight="1" x14ac:dyDescent="0.25">
      <c r="A148" s="18">
        <v>147</v>
      </c>
      <c r="B148" s="59" t="s">
        <v>107</v>
      </c>
      <c r="C148" s="31" t="s">
        <v>61</v>
      </c>
      <c r="D148" s="32" t="s">
        <v>62</v>
      </c>
      <c r="E148" s="32" t="s">
        <v>63</v>
      </c>
      <c r="F148" s="42">
        <v>614</v>
      </c>
      <c r="G148" s="62">
        <f t="shared" si="26"/>
        <v>7368</v>
      </c>
      <c r="H148" s="62">
        <f t="shared" si="25"/>
        <v>51.166666666666664</v>
      </c>
      <c r="I148" s="34">
        <f t="shared" si="21"/>
        <v>39.166666666666664</v>
      </c>
      <c r="J148" s="34">
        <v>0</v>
      </c>
      <c r="K148" s="34">
        <v>0</v>
      </c>
      <c r="L148" s="69">
        <f t="shared" si="22"/>
        <v>7.5277777777777777</v>
      </c>
    </row>
    <row r="149" spans="1:12" s="17" customFormat="1" ht="25.5" customHeight="1" x14ac:dyDescent="0.25">
      <c r="A149" s="18">
        <v>148</v>
      </c>
      <c r="B149" s="60" t="s">
        <v>113</v>
      </c>
      <c r="C149" s="31" t="s">
        <v>61</v>
      </c>
      <c r="D149" s="32" t="s">
        <v>62</v>
      </c>
      <c r="E149" s="32" t="s">
        <v>63</v>
      </c>
      <c r="F149" s="42">
        <v>760.97</v>
      </c>
      <c r="G149" s="62">
        <f t="shared" si="26"/>
        <v>9131.64</v>
      </c>
      <c r="H149" s="62">
        <f t="shared" si="25"/>
        <v>63.414166666666667</v>
      </c>
      <c r="I149" s="34">
        <f t="shared" si="21"/>
        <v>39.166666666666664</v>
      </c>
      <c r="J149" s="34">
        <v>0</v>
      </c>
      <c r="K149" s="34">
        <v>0</v>
      </c>
      <c r="L149" s="69">
        <f t="shared" si="22"/>
        <v>8.5484027777777776</v>
      </c>
    </row>
    <row r="150" spans="1:12" s="17" customFormat="1" ht="25.5" customHeight="1" x14ac:dyDescent="0.25">
      <c r="A150" s="18">
        <v>149</v>
      </c>
      <c r="B150" s="38" t="s">
        <v>117</v>
      </c>
      <c r="C150" s="31" t="s">
        <v>61</v>
      </c>
      <c r="D150" s="32" t="s">
        <v>62</v>
      </c>
      <c r="E150" s="32" t="s">
        <v>63</v>
      </c>
      <c r="F150" s="42">
        <v>515</v>
      </c>
      <c r="G150" s="62">
        <f t="shared" si="26"/>
        <v>6180</v>
      </c>
      <c r="H150" s="62">
        <f t="shared" ref="H150:H155" si="27">(F150/12)</f>
        <v>42.916666666666664</v>
      </c>
      <c r="I150" s="34">
        <f t="shared" si="21"/>
        <v>39.166666666666664</v>
      </c>
      <c r="J150" s="71">
        <v>98.19</v>
      </c>
      <c r="K150" s="34">
        <v>0</v>
      </c>
      <c r="L150" s="69">
        <f t="shared" si="22"/>
        <v>15.022777777777776</v>
      </c>
    </row>
    <row r="151" spans="1:12" s="17" customFormat="1" ht="25.5" customHeight="1" x14ac:dyDescent="0.25">
      <c r="A151" s="18">
        <v>150</v>
      </c>
      <c r="B151" s="36" t="s">
        <v>125</v>
      </c>
      <c r="C151" s="31" t="s">
        <v>61</v>
      </c>
      <c r="D151" s="32" t="s">
        <v>62</v>
      </c>
      <c r="E151" s="32" t="s">
        <v>63</v>
      </c>
      <c r="F151" s="67">
        <v>676.19</v>
      </c>
      <c r="G151" s="62">
        <f t="shared" si="26"/>
        <v>8114.2800000000007</v>
      </c>
      <c r="H151" s="62">
        <f t="shared" si="27"/>
        <v>56.349166666666669</v>
      </c>
      <c r="I151" s="34">
        <f t="shared" si="21"/>
        <v>39.166666666666664</v>
      </c>
      <c r="J151" s="71">
        <v>0</v>
      </c>
      <c r="K151" s="34">
        <v>0</v>
      </c>
      <c r="L151" s="69">
        <f t="shared" si="22"/>
        <v>7.9596527777777775</v>
      </c>
    </row>
    <row r="152" spans="1:12" s="17" customFormat="1" ht="25.5" customHeight="1" x14ac:dyDescent="0.25">
      <c r="A152" s="18">
        <v>151</v>
      </c>
      <c r="B152" s="40" t="s">
        <v>80</v>
      </c>
      <c r="C152" s="31" t="s">
        <v>61</v>
      </c>
      <c r="D152" s="32" t="s">
        <v>62</v>
      </c>
      <c r="E152" s="32" t="s">
        <v>63</v>
      </c>
      <c r="F152" s="42">
        <v>656.19</v>
      </c>
      <c r="G152" s="62">
        <f t="shared" si="26"/>
        <v>7874.2800000000007</v>
      </c>
      <c r="H152" s="62">
        <f t="shared" si="27"/>
        <v>54.682500000000005</v>
      </c>
      <c r="I152" s="34">
        <f t="shared" si="21"/>
        <v>39.166666666666664</v>
      </c>
      <c r="J152" s="71">
        <v>163.80000000000001</v>
      </c>
      <c r="K152" s="34">
        <v>0</v>
      </c>
      <c r="L152" s="69">
        <f t="shared" si="22"/>
        <v>21.470763888888893</v>
      </c>
    </row>
    <row r="153" spans="1:12" s="17" customFormat="1" ht="25.5" customHeight="1" x14ac:dyDescent="0.25">
      <c r="A153" s="18">
        <v>152</v>
      </c>
      <c r="B153" s="36" t="s">
        <v>111</v>
      </c>
      <c r="C153" s="31" t="s">
        <v>61</v>
      </c>
      <c r="D153" s="32" t="s">
        <v>62</v>
      </c>
      <c r="E153" s="32" t="s">
        <v>63</v>
      </c>
      <c r="F153" s="42">
        <v>603.17999999999995</v>
      </c>
      <c r="G153" s="62">
        <f t="shared" si="26"/>
        <v>7238.16</v>
      </c>
      <c r="H153" s="62">
        <f t="shared" si="27"/>
        <v>50.264999999999993</v>
      </c>
      <c r="I153" s="34">
        <f t="shared" si="21"/>
        <v>39.166666666666664</v>
      </c>
      <c r="J153" s="72">
        <v>73.87</v>
      </c>
      <c r="K153" s="34">
        <v>0</v>
      </c>
      <c r="L153" s="69">
        <f t="shared" si="22"/>
        <v>13.608472222222224</v>
      </c>
    </row>
    <row r="154" spans="1:12" s="17" customFormat="1" ht="25.5" customHeight="1" x14ac:dyDescent="0.25">
      <c r="A154" s="18">
        <v>153</v>
      </c>
      <c r="B154" s="38" t="s">
        <v>113</v>
      </c>
      <c r="C154" s="31" t="s">
        <v>61</v>
      </c>
      <c r="D154" s="32" t="s">
        <v>62</v>
      </c>
      <c r="E154" s="32" t="s">
        <v>63</v>
      </c>
      <c r="F154" s="42">
        <v>785.7</v>
      </c>
      <c r="G154" s="62">
        <f>F154*12</f>
        <v>9428.4000000000015</v>
      </c>
      <c r="H154" s="62">
        <f>(F154/12)</f>
        <v>65.475000000000009</v>
      </c>
      <c r="I154" s="34">
        <f t="shared" si="21"/>
        <v>39.166666666666664</v>
      </c>
      <c r="J154" s="71">
        <v>196.2</v>
      </c>
      <c r="K154" s="34">
        <v>0</v>
      </c>
      <c r="L154" s="69">
        <f t="shared" si="22"/>
        <v>25.070138888888891</v>
      </c>
    </row>
    <row r="155" spans="1:12" s="17" customFormat="1" ht="25.5" customHeight="1" x14ac:dyDescent="0.25">
      <c r="A155" s="18">
        <v>154</v>
      </c>
      <c r="B155" s="41" t="s">
        <v>126</v>
      </c>
      <c r="C155" s="31" t="s">
        <v>61</v>
      </c>
      <c r="D155" s="32" t="s">
        <v>62</v>
      </c>
      <c r="E155" s="32" t="s">
        <v>63</v>
      </c>
      <c r="F155" s="42">
        <v>782.73</v>
      </c>
      <c r="G155" s="62">
        <f t="shared" si="26"/>
        <v>9392.76</v>
      </c>
      <c r="H155" s="62">
        <f t="shared" si="27"/>
        <v>65.227500000000006</v>
      </c>
      <c r="I155" s="34">
        <f t="shared" si="21"/>
        <v>39.166666666666664</v>
      </c>
      <c r="J155" s="71">
        <v>34.229999999999997</v>
      </c>
      <c r="K155" s="34">
        <v>0</v>
      </c>
      <c r="L155" s="69">
        <f t="shared" si="22"/>
        <v>11.552013888888888</v>
      </c>
    </row>
    <row r="156" spans="1:12" s="17" customFormat="1" ht="25.5" customHeight="1" x14ac:dyDescent="0.25">
      <c r="A156" s="18">
        <v>155</v>
      </c>
      <c r="B156" s="61" t="s">
        <v>130</v>
      </c>
      <c r="C156" s="31" t="s">
        <v>61</v>
      </c>
      <c r="D156" s="32" t="s">
        <v>62</v>
      </c>
      <c r="E156" s="32" t="s">
        <v>63</v>
      </c>
      <c r="F156" s="42">
        <v>515</v>
      </c>
      <c r="G156" s="62">
        <f t="shared" si="26"/>
        <v>6180</v>
      </c>
      <c r="H156" s="62">
        <f t="shared" ref="H156:H161" si="28">(F156/12)</f>
        <v>42.916666666666664</v>
      </c>
      <c r="I156" s="34">
        <f t="shared" si="21"/>
        <v>39.166666666666664</v>
      </c>
      <c r="J156" s="71">
        <v>64.88</v>
      </c>
      <c r="K156" s="34">
        <v>0</v>
      </c>
      <c r="L156" s="69">
        <f t="shared" si="22"/>
        <v>12.246944444444443</v>
      </c>
    </row>
    <row r="157" spans="1:12" s="17" customFormat="1" ht="25.5" customHeight="1" x14ac:dyDescent="0.25">
      <c r="A157" s="18">
        <v>156</v>
      </c>
      <c r="B157" s="38" t="s">
        <v>113</v>
      </c>
      <c r="C157" s="31" t="s">
        <v>61</v>
      </c>
      <c r="D157" s="32" t="s">
        <v>62</v>
      </c>
      <c r="E157" s="32" t="s">
        <v>63</v>
      </c>
      <c r="F157" s="42">
        <v>778.31</v>
      </c>
      <c r="G157" s="62">
        <f t="shared" si="26"/>
        <v>9339.7199999999993</v>
      </c>
      <c r="H157" s="62">
        <f t="shared" si="28"/>
        <v>64.859166666666667</v>
      </c>
      <c r="I157" s="34">
        <f t="shared" si="21"/>
        <v>39.166666666666664</v>
      </c>
      <c r="J157" s="71">
        <v>0</v>
      </c>
      <c r="K157" s="34">
        <v>0</v>
      </c>
      <c r="L157" s="69">
        <f t="shared" si="22"/>
        <v>8.6688194444444449</v>
      </c>
    </row>
    <row r="158" spans="1:12" s="17" customFormat="1" ht="25.5" customHeight="1" x14ac:dyDescent="0.25">
      <c r="A158" s="18">
        <v>157</v>
      </c>
      <c r="B158" s="56" t="s">
        <v>136</v>
      </c>
      <c r="C158" s="31" t="s">
        <v>61</v>
      </c>
      <c r="D158" s="32" t="s">
        <v>62</v>
      </c>
      <c r="E158" s="32" t="s">
        <v>63</v>
      </c>
      <c r="F158" s="42">
        <v>561</v>
      </c>
      <c r="G158" s="62">
        <f t="shared" si="26"/>
        <v>6732</v>
      </c>
      <c r="H158" s="62">
        <f t="shared" si="28"/>
        <v>46.75</v>
      </c>
      <c r="I158" s="34">
        <f t="shared" si="21"/>
        <v>39.166666666666664</v>
      </c>
      <c r="J158" s="71">
        <v>37.44</v>
      </c>
      <c r="K158" s="34">
        <v>0</v>
      </c>
      <c r="L158" s="69">
        <f t="shared" si="22"/>
        <v>10.279722222222221</v>
      </c>
    </row>
    <row r="159" spans="1:12" s="17" customFormat="1" ht="25.5" customHeight="1" x14ac:dyDescent="0.25">
      <c r="A159" s="18">
        <v>158</v>
      </c>
      <c r="B159" s="57" t="s">
        <v>137</v>
      </c>
      <c r="C159" s="31" t="s">
        <v>61</v>
      </c>
      <c r="D159" s="32" t="s">
        <v>62</v>
      </c>
      <c r="E159" s="32" t="s">
        <v>63</v>
      </c>
      <c r="F159" s="42">
        <v>540</v>
      </c>
      <c r="G159" s="62">
        <f t="shared" si="26"/>
        <v>6480</v>
      </c>
      <c r="H159" s="62">
        <f t="shared" si="28"/>
        <v>45</v>
      </c>
      <c r="I159" s="34">
        <f t="shared" si="21"/>
        <v>39.166666666666664</v>
      </c>
      <c r="J159" s="71">
        <v>49.52</v>
      </c>
      <c r="K159" s="34">
        <v>0</v>
      </c>
      <c r="L159" s="69">
        <f t="shared" si="22"/>
        <v>11.140555555555556</v>
      </c>
    </row>
    <row r="160" spans="1:12" s="17" customFormat="1" ht="25.5" customHeight="1" x14ac:dyDescent="0.25">
      <c r="A160" s="18">
        <v>159</v>
      </c>
      <c r="B160" s="36" t="s">
        <v>138</v>
      </c>
      <c r="C160" s="31" t="s">
        <v>61</v>
      </c>
      <c r="D160" s="32" t="s">
        <v>62</v>
      </c>
      <c r="E160" s="32" t="s">
        <v>63</v>
      </c>
      <c r="F160" s="42">
        <v>543.4</v>
      </c>
      <c r="G160" s="62">
        <f t="shared" si="26"/>
        <v>6520.7999999999993</v>
      </c>
      <c r="H160" s="62">
        <f t="shared" si="28"/>
        <v>45.283333333333331</v>
      </c>
      <c r="I160" s="34">
        <f t="shared" si="21"/>
        <v>39.166666666666664</v>
      </c>
      <c r="J160" s="71">
        <v>64.41</v>
      </c>
      <c r="K160" s="34">
        <v>0</v>
      </c>
      <c r="L160" s="69">
        <f t="shared" si="22"/>
        <v>12.404999999999999</v>
      </c>
    </row>
    <row r="161" spans="1:12" s="17" customFormat="1" ht="25.5" customHeight="1" x14ac:dyDescent="0.25">
      <c r="A161" s="18">
        <v>160</v>
      </c>
      <c r="B161" s="56" t="s">
        <v>139</v>
      </c>
      <c r="C161" s="31" t="s">
        <v>61</v>
      </c>
      <c r="D161" s="32" t="s">
        <v>62</v>
      </c>
      <c r="E161" s="32" t="s">
        <v>63</v>
      </c>
      <c r="F161" s="42">
        <v>764.88</v>
      </c>
      <c r="G161" s="62">
        <f>F161*12</f>
        <v>9178.56</v>
      </c>
      <c r="H161" s="62">
        <f t="shared" si="28"/>
        <v>63.74</v>
      </c>
      <c r="I161" s="34">
        <f t="shared" si="21"/>
        <v>39.166666666666664</v>
      </c>
      <c r="J161" s="71">
        <v>0</v>
      </c>
      <c r="K161" s="34">
        <v>0</v>
      </c>
      <c r="L161" s="69">
        <f t="shared" si="22"/>
        <v>8.5755555555555549</v>
      </c>
    </row>
    <row r="162" spans="1:12" s="17" customFormat="1" ht="25.5" customHeight="1" x14ac:dyDescent="0.25">
      <c r="A162" s="18">
        <v>161</v>
      </c>
      <c r="B162" s="40" t="s">
        <v>130</v>
      </c>
      <c r="C162" s="31" t="s">
        <v>61</v>
      </c>
      <c r="D162" s="32" t="s">
        <v>62</v>
      </c>
      <c r="E162" s="32" t="s">
        <v>63</v>
      </c>
      <c r="F162" s="42">
        <v>515</v>
      </c>
      <c r="G162" s="62">
        <f t="shared" ref="G162:G173" si="29">F162*12</f>
        <v>6180</v>
      </c>
      <c r="H162" s="62">
        <f t="shared" ref="H162:H165" si="30">(F162/12)</f>
        <v>42.916666666666664</v>
      </c>
      <c r="I162" s="34">
        <f t="shared" si="21"/>
        <v>39.166666666666664</v>
      </c>
      <c r="J162" s="71">
        <v>60.4</v>
      </c>
      <c r="K162" s="34">
        <v>0</v>
      </c>
      <c r="L162" s="69">
        <f t="shared" si="22"/>
        <v>11.87361111111111</v>
      </c>
    </row>
    <row r="163" spans="1:12" s="17" customFormat="1" ht="25.5" customHeight="1" x14ac:dyDescent="0.25">
      <c r="A163" s="18">
        <v>162</v>
      </c>
      <c r="B163" s="40" t="s">
        <v>140</v>
      </c>
      <c r="C163" s="31" t="s">
        <v>61</v>
      </c>
      <c r="D163" s="32" t="s">
        <v>62</v>
      </c>
      <c r="E163" s="32" t="s">
        <v>63</v>
      </c>
      <c r="F163" s="42">
        <v>590</v>
      </c>
      <c r="G163" s="62">
        <f t="shared" si="29"/>
        <v>7080</v>
      </c>
      <c r="H163" s="62">
        <f t="shared" si="30"/>
        <v>49.166666666666664</v>
      </c>
      <c r="I163" s="34">
        <f t="shared" si="21"/>
        <v>39.166666666666664</v>
      </c>
      <c r="J163" s="72">
        <v>115.62</v>
      </c>
      <c r="K163" s="34">
        <v>0</v>
      </c>
      <c r="L163" s="69">
        <f t="shared" si="22"/>
        <v>16.996111111111109</v>
      </c>
    </row>
    <row r="164" spans="1:12" s="17" customFormat="1" ht="25.5" customHeight="1" x14ac:dyDescent="0.25">
      <c r="A164" s="18">
        <v>163</v>
      </c>
      <c r="B164" s="56" t="s">
        <v>143</v>
      </c>
      <c r="C164" s="31" t="s">
        <v>61</v>
      </c>
      <c r="D164" s="32" t="s">
        <v>62</v>
      </c>
      <c r="E164" s="32" t="s">
        <v>63</v>
      </c>
      <c r="F164" s="42">
        <v>578</v>
      </c>
      <c r="G164" s="62">
        <f t="shared" si="29"/>
        <v>6936</v>
      </c>
      <c r="H164" s="62">
        <f t="shared" si="30"/>
        <v>48.166666666666664</v>
      </c>
      <c r="I164" s="34">
        <f t="shared" si="21"/>
        <v>39.166666666666664</v>
      </c>
      <c r="J164" s="34">
        <v>0</v>
      </c>
      <c r="K164" s="34">
        <v>0</v>
      </c>
      <c r="L164" s="69">
        <f t="shared" si="22"/>
        <v>7.2777777777777777</v>
      </c>
    </row>
    <row r="165" spans="1:12" s="17" customFormat="1" ht="25.5" customHeight="1" x14ac:dyDescent="0.25">
      <c r="A165" s="18">
        <v>164</v>
      </c>
      <c r="B165" s="40" t="s">
        <v>90</v>
      </c>
      <c r="C165" s="31" t="s">
        <v>61</v>
      </c>
      <c r="D165" s="32" t="s">
        <v>62</v>
      </c>
      <c r="E165" s="32" t="s">
        <v>63</v>
      </c>
      <c r="F165" s="42">
        <v>515</v>
      </c>
      <c r="G165" s="62">
        <f t="shared" si="29"/>
        <v>6180</v>
      </c>
      <c r="H165" s="62">
        <f t="shared" si="30"/>
        <v>42.916666666666664</v>
      </c>
      <c r="I165" s="34">
        <f t="shared" si="21"/>
        <v>39.166666666666664</v>
      </c>
      <c r="J165" s="34">
        <v>0</v>
      </c>
      <c r="K165" s="34">
        <v>0</v>
      </c>
      <c r="L165" s="69">
        <f t="shared" si="22"/>
        <v>6.8402777777777777</v>
      </c>
    </row>
    <row r="166" spans="1:12" s="17" customFormat="1" ht="25.5" customHeight="1" x14ac:dyDescent="0.25">
      <c r="A166" s="18">
        <v>165</v>
      </c>
      <c r="B166" s="36" t="s">
        <v>81</v>
      </c>
      <c r="C166" s="31" t="s">
        <v>61</v>
      </c>
      <c r="D166" s="32" t="s">
        <v>62</v>
      </c>
      <c r="E166" s="32" t="s">
        <v>63</v>
      </c>
      <c r="F166" s="42">
        <v>675</v>
      </c>
      <c r="G166" s="62">
        <f t="shared" si="29"/>
        <v>8100</v>
      </c>
      <c r="H166" s="62">
        <f t="shared" ref="H166:H173" si="31">(F166/12)</f>
        <v>56.25</v>
      </c>
      <c r="I166" s="34">
        <f t="shared" si="21"/>
        <v>39.166666666666664</v>
      </c>
      <c r="J166" s="34">
        <v>0</v>
      </c>
      <c r="K166" s="34">
        <v>0</v>
      </c>
      <c r="L166" s="69">
        <f t="shared" si="22"/>
        <v>7.9513888888888884</v>
      </c>
    </row>
    <row r="167" spans="1:12" s="17" customFormat="1" ht="25.5" customHeight="1" x14ac:dyDescent="0.25">
      <c r="A167" s="18">
        <v>166</v>
      </c>
      <c r="B167" s="36" t="s">
        <v>166</v>
      </c>
      <c r="C167" s="31" t="s">
        <v>165</v>
      </c>
      <c r="D167" s="32" t="s">
        <v>62</v>
      </c>
      <c r="E167" s="32" t="s">
        <v>63</v>
      </c>
      <c r="F167" s="42">
        <v>530</v>
      </c>
      <c r="G167" s="62">
        <f>F167*12</f>
        <v>6360</v>
      </c>
      <c r="H167" s="62">
        <f>(F167/12)</f>
        <v>44.166666666666664</v>
      </c>
      <c r="I167" s="34">
        <f t="shared" si="21"/>
        <v>39.166666666666664</v>
      </c>
      <c r="J167" s="34">
        <v>0</v>
      </c>
      <c r="K167" s="34">
        <v>0</v>
      </c>
      <c r="L167" s="69">
        <f t="shared" si="22"/>
        <v>6.9444444444444438</v>
      </c>
    </row>
    <row r="168" spans="1:12" s="17" customFormat="1" ht="25.5" customHeight="1" x14ac:dyDescent="0.25">
      <c r="A168" s="18">
        <v>167</v>
      </c>
      <c r="B168" s="36" t="s">
        <v>81</v>
      </c>
      <c r="C168" s="31" t="s">
        <v>61</v>
      </c>
      <c r="D168" s="32" t="s">
        <v>62</v>
      </c>
      <c r="E168" s="32" t="s">
        <v>63</v>
      </c>
      <c r="F168" s="42">
        <v>515</v>
      </c>
      <c r="G168" s="62">
        <f t="shared" si="29"/>
        <v>6180</v>
      </c>
      <c r="H168" s="62">
        <f t="shared" si="31"/>
        <v>42.916666666666664</v>
      </c>
      <c r="I168" s="34">
        <f t="shared" si="21"/>
        <v>39.166666666666664</v>
      </c>
      <c r="J168" s="72">
        <v>37.24</v>
      </c>
      <c r="K168" s="34">
        <v>0</v>
      </c>
      <c r="L168" s="69">
        <f t="shared" si="22"/>
        <v>9.9436111111111103</v>
      </c>
    </row>
    <row r="169" spans="1:12" s="17" customFormat="1" ht="25.5" customHeight="1" x14ac:dyDescent="0.25">
      <c r="A169" s="18">
        <v>168</v>
      </c>
      <c r="B169" s="36" t="s">
        <v>81</v>
      </c>
      <c r="C169" s="31" t="s">
        <v>61</v>
      </c>
      <c r="D169" s="32" t="s">
        <v>62</v>
      </c>
      <c r="E169" s="32" t="s">
        <v>63</v>
      </c>
      <c r="F169" s="42">
        <f>548.57+12.43</f>
        <v>561</v>
      </c>
      <c r="G169" s="62">
        <f t="shared" si="29"/>
        <v>6732</v>
      </c>
      <c r="H169" s="62">
        <f t="shared" si="31"/>
        <v>46.75</v>
      </c>
      <c r="I169" s="34">
        <f t="shared" si="21"/>
        <v>39.166666666666664</v>
      </c>
      <c r="J169" s="71">
        <v>20.64</v>
      </c>
      <c r="K169" s="34">
        <v>0</v>
      </c>
      <c r="L169" s="69">
        <f t="shared" si="22"/>
        <v>8.8797222222222221</v>
      </c>
    </row>
    <row r="170" spans="1:12" s="17" customFormat="1" ht="25.5" customHeight="1" x14ac:dyDescent="0.25">
      <c r="A170" s="18">
        <v>169</v>
      </c>
      <c r="B170" s="58" t="s">
        <v>149</v>
      </c>
      <c r="C170" s="31" t="s">
        <v>61</v>
      </c>
      <c r="D170" s="32" t="s">
        <v>62</v>
      </c>
      <c r="E170" s="32" t="s">
        <v>63</v>
      </c>
      <c r="F170" s="42">
        <v>565.61</v>
      </c>
      <c r="G170" s="62">
        <f t="shared" si="29"/>
        <v>6787.32</v>
      </c>
      <c r="H170" s="62">
        <f t="shared" si="31"/>
        <v>47.134166666666665</v>
      </c>
      <c r="I170" s="34">
        <f t="shared" si="21"/>
        <v>39.166666666666664</v>
      </c>
      <c r="J170" s="71">
        <v>38.36</v>
      </c>
      <c r="K170" s="34">
        <v>0</v>
      </c>
      <c r="L170" s="69">
        <f t="shared" si="22"/>
        <v>10.388402777777777</v>
      </c>
    </row>
    <row r="171" spans="1:12" s="17" customFormat="1" ht="25.5" customHeight="1" x14ac:dyDescent="0.25">
      <c r="A171" s="18">
        <v>170</v>
      </c>
      <c r="B171" s="40" t="s">
        <v>120</v>
      </c>
      <c r="C171" s="31" t="s">
        <v>61</v>
      </c>
      <c r="D171" s="32" t="s">
        <v>62</v>
      </c>
      <c r="E171" s="32" t="s">
        <v>63</v>
      </c>
      <c r="F171" s="42">
        <v>614</v>
      </c>
      <c r="G171" s="62">
        <f t="shared" si="29"/>
        <v>7368</v>
      </c>
      <c r="H171" s="62">
        <f t="shared" si="31"/>
        <v>51.166666666666664</v>
      </c>
      <c r="I171" s="34">
        <f t="shared" si="21"/>
        <v>39.166666666666664</v>
      </c>
      <c r="J171" s="71">
        <v>137.83000000000001</v>
      </c>
      <c r="K171" s="34">
        <v>0</v>
      </c>
      <c r="L171" s="69">
        <f t="shared" si="22"/>
        <v>19.013611111111114</v>
      </c>
    </row>
    <row r="172" spans="1:12" s="17" customFormat="1" ht="25.5" customHeight="1" x14ac:dyDescent="0.25">
      <c r="A172" s="18">
        <v>171</v>
      </c>
      <c r="B172" s="56" t="s">
        <v>152</v>
      </c>
      <c r="C172" s="31" t="s">
        <v>61</v>
      </c>
      <c r="D172" s="32" t="s">
        <v>62</v>
      </c>
      <c r="E172" s="32" t="s">
        <v>63</v>
      </c>
      <c r="F172" s="42">
        <v>693.03</v>
      </c>
      <c r="G172" s="62">
        <f t="shared" si="29"/>
        <v>8316.36</v>
      </c>
      <c r="H172" s="62">
        <f t="shared" si="31"/>
        <v>57.752499999999998</v>
      </c>
      <c r="I172" s="34">
        <f t="shared" si="21"/>
        <v>39.166666666666664</v>
      </c>
      <c r="J172" s="71">
        <v>8.68</v>
      </c>
      <c r="K172" s="34">
        <v>0</v>
      </c>
      <c r="L172" s="69">
        <f t="shared" si="22"/>
        <v>8.7999305555555551</v>
      </c>
    </row>
    <row r="173" spans="1:12" s="17" customFormat="1" ht="25.5" customHeight="1" x14ac:dyDescent="0.25">
      <c r="A173" s="18">
        <v>172</v>
      </c>
      <c r="B173" s="40" t="s">
        <v>154</v>
      </c>
      <c r="C173" s="31" t="s">
        <v>61</v>
      </c>
      <c r="D173" s="32" t="s">
        <v>62</v>
      </c>
      <c r="E173" s="32" t="s">
        <v>63</v>
      </c>
      <c r="F173" s="42">
        <v>578</v>
      </c>
      <c r="G173" s="62">
        <f t="shared" si="29"/>
        <v>6936</v>
      </c>
      <c r="H173" s="62">
        <f t="shared" si="31"/>
        <v>48.166666666666664</v>
      </c>
      <c r="I173" s="34">
        <f t="shared" si="21"/>
        <v>39.166666666666664</v>
      </c>
      <c r="J173" s="34">
        <v>0</v>
      </c>
      <c r="K173" s="34">
        <v>0</v>
      </c>
      <c r="L173" s="69">
        <f t="shared" si="22"/>
        <v>7.2777777777777777</v>
      </c>
    </row>
    <row r="174" spans="1:12" s="17" customFormat="1" ht="25.5" customHeight="1" x14ac:dyDescent="0.25">
      <c r="A174" s="18">
        <v>173</v>
      </c>
      <c r="B174" s="52" t="s">
        <v>171</v>
      </c>
      <c r="C174" s="53" t="s">
        <v>195</v>
      </c>
      <c r="D174" s="32" t="s">
        <v>108</v>
      </c>
      <c r="E174" s="32" t="s">
        <v>63</v>
      </c>
      <c r="F174" s="42">
        <v>391.67</v>
      </c>
      <c r="G174" s="62">
        <f t="shared" ref="G174:G177" si="32">F174*12</f>
        <v>4700.04</v>
      </c>
      <c r="H174" s="62" t="s">
        <v>63</v>
      </c>
      <c r="I174" s="62" t="s">
        <v>63</v>
      </c>
      <c r="J174" s="62" t="s">
        <v>63</v>
      </c>
      <c r="K174" s="62" t="s">
        <v>63</v>
      </c>
      <c r="L174" s="62">
        <f t="shared" ref="L174:L177" si="33">(SUM(H174:K174)/12)*2</f>
        <v>0</v>
      </c>
    </row>
    <row r="175" spans="1:12" s="17" customFormat="1" ht="27.75" customHeight="1" x14ac:dyDescent="0.25">
      <c r="A175" s="18">
        <v>174</v>
      </c>
      <c r="B175" s="38" t="s">
        <v>194</v>
      </c>
      <c r="C175" s="31" t="s">
        <v>190</v>
      </c>
      <c r="D175" s="32" t="s">
        <v>64</v>
      </c>
      <c r="E175" s="32" t="s">
        <v>63</v>
      </c>
      <c r="F175" s="42">
        <v>750.83</v>
      </c>
      <c r="G175" s="62">
        <f t="shared" si="32"/>
        <v>9009.9600000000009</v>
      </c>
      <c r="H175" s="62" t="s">
        <v>63</v>
      </c>
      <c r="I175" s="62" t="s">
        <v>63</v>
      </c>
      <c r="J175" s="62" t="s">
        <v>63</v>
      </c>
      <c r="K175" s="62" t="s">
        <v>63</v>
      </c>
      <c r="L175" s="62">
        <f t="shared" si="33"/>
        <v>0</v>
      </c>
    </row>
    <row r="176" spans="1:12" s="17" customFormat="1" ht="27.75" customHeight="1" x14ac:dyDescent="0.25">
      <c r="A176" s="18">
        <v>175</v>
      </c>
      <c r="B176" s="36" t="s">
        <v>203</v>
      </c>
      <c r="C176" s="31" t="s">
        <v>190</v>
      </c>
      <c r="D176" s="32" t="s">
        <v>108</v>
      </c>
      <c r="E176" s="32" t="s">
        <v>63</v>
      </c>
      <c r="F176" s="33">
        <v>905</v>
      </c>
      <c r="G176" s="62">
        <f t="shared" si="32"/>
        <v>10860</v>
      </c>
      <c r="H176" s="62" t="s">
        <v>63</v>
      </c>
      <c r="I176" s="62" t="s">
        <v>63</v>
      </c>
      <c r="J176" s="62" t="s">
        <v>63</v>
      </c>
      <c r="K176" s="62" t="s">
        <v>63</v>
      </c>
      <c r="L176" s="62">
        <f t="shared" si="33"/>
        <v>0</v>
      </c>
    </row>
    <row r="177" spans="1:26" s="17" customFormat="1" ht="25.5" customHeight="1" x14ac:dyDescent="0.25">
      <c r="A177" s="18">
        <v>176</v>
      </c>
      <c r="B177" s="36" t="s">
        <v>196</v>
      </c>
      <c r="C177" s="31" t="s">
        <v>190</v>
      </c>
      <c r="D177" s="32" t="s">
        <v>64</v>
      </c>
      <c r="E177" s="32" t="s">
        <v>63</v>
      </c>
      <c r="F177" s="33">
        <v>905</v>
      </c>
      <c r="G177" s="62">
        <f t="shared" si="32"/>
        <v>10860</v>
      </c>
      <c r="H177" s="62" t="s">
        <v>63</v>
      </c>
      <c r="I177" s="62" t="s">
        <v>63</v>
      </c>
      <c r="J177" s="62" t="s">
        <v>63</v>
      </c>
      <c r="K177" s="62" t="s">
        <v>63</v>
      </c>
      <c r="L177" s="62">
        <f t="shared" si="33"/>
        <v>0</v>
      </c>
    </row>
    <row r="178" spans="1:26" s="17" customFormat="1" ht="31.5" customHeight="1" x14ac:dyDescent="0.25">
      <c r="A178" s="76" t="s">
        <v>155</v>
      </c>
      <c r="B178" s="76"/>
      <c r="C178" s="19"/>
      <c r="D178" s="19"/>
      <c r="E178" s="19"/>
      <c r="F178" s="63">
        <f t="shared" ref="F178:L178" si="34">SUM(F2:F177)</f>
        <v>132280.45000000001</v>
      </c>
      <c r="G178" s="63">
        <f t="shared" si="34"/>
        <v>1587365.4000000001</v>
      </c>
      <c r="H178" s="63">
        <f t="shared" si="34"/>
        <v>10922.995833333332</v>
      </c>
      <c r="I178" s="63">
        <f t="shared" si="34"/>
        <v>6590.4444444444562</v>
      </c>
      <c r="J178" s="63">
        <f t="shared" si="34"/>
        <v>6394.329999999999</v>
      </c>
      <c r="K178" s="63">
        <f t="shared" si="34"/>
        <v>1860.48</v>
      </c>
      <c r="L178" s="63">
        <f t="shared" si="34"/>
        <v>2147.3541898148151</v>
      </c>
    </row>
    <row r="179" spans="1:26" ht="34.5" customHeight="1" x14ac:dyDescent="0.25">
      <c r="A179" s="77" t="s">
        <v>156</v>
      </c>
      <c r="B179" s="78"/>
      <c r="C179" s="78"/>
      <c r="D179" s="78"/>
      <c r="E179" s="78"/>
      <c r="F179" s="78"/>
      <c r="G179" s="78"/>
      <c r="H179" s="79"/>
      <c r="I179" s="80" t="s">
        <v>202</v>
      </c>
      <c r="J179" s="81"/>
      <c r="K179" s="81"/>
      <c r="L179" s="82"/>
    </row>
    <row r="180" spans="1:26" ht="34.5" customHeight="1" x14ac:dyDescent="0.25">
      <c r="A180" s="77" t="s">
        <v>157</v>
      </c>
      <c r="B180" s="78"/>
      <c r="C180" s="78"/>
      <c r="D180" s="78"/>
      <c r="E180" s="78"/>
      <c r="F180" s="78"/>
      <c r="G180" s="78"/>
      <c r="H180" s="79"/>
      <c r="I180" s="87" t="s">
        <v>29</v>
      </c>
      <c r="J180" s="81"/>
      <c r="K180" s="81"/>
      <c r="L180" s="82"/>
    </row>
    <row r="181" spans="1:26" ht="34.5" customHeight="1" x14ac:dyDescent="0.25">
      <c r="A181" s="77" t="s">
        <v>158</v>
      </c>
      <c r="B181" s="78"/>
      <c r="C181" s="78"/>
      <c r="D181" s="78"/>
      <c r="E181" s="78"/>
      <c r="F181" s="78"/>
      <c r="G181" s="78"/>
      <c r="H181" s="79"/>
      <c r="I181" s="88" t="s">
        <v>193</v>
      </c>
      <c r="J181" s="89"/>
      <c r="K181" s="89"/>
      <c r="L181" s="90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34.5" customHeight="1" x14ac:dyDescent="0.25">
      <c r="A182" s="77" t="s">
        <v>159</v>
      </c>
      <c r="B182" s="78"/>
      <c r="C182" s="78"/>
      <c r="D182" s="78"/>
      <c r="E182" s="78"/>
      <c r="F182" s="78"/>
      <c r="G182" s="78"/>
      <c r="H182" s="79"/>
      <c r="I182" s="80" t="s">
        <v>192</v>
      </c>
      <c r="J182" s="81"/>
      <c r="K182" s="81"/>
      <c r="L182" s="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34.5" customHeight="1" x14ac:dyDescent="0.25">
      <c r="A183" s="77" t="s">
        <v>160</v>
      </c>
      <c r="B183" s="78"/>
      <c r="C183" s="78"/>
      <c r="D183" s="78"/>
      <c r="E183" s="78"/>
      <c r="F183" s="78"/>
      <c r="G183" s="78"/>
      <c r="H183" s="79"/>
      <c r="I183" s="83" t="s">
        <v>172</v>
      </c>
      <c r="J183" s="84"/>
      <c r="K183" s="84"/>
      <c r="L183" s="85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34.5" customHeight="1" x14ac:dyDescent="0.25">
      <c r="A184" s="77" t="s">
        <v>161</v>
      </c>
      <c r="B184" s="78"/>
      <c r="C184" s="78"/>
      <c r="D184" s="78"/>
      <c r="E184" s="78"/>
      <c r="F184" s="78"/>
      <c r="G184" s="78"/>
      <c r="H184" s="79"/>
      <c r="I184" s="86" t="s">
        <v>173</v>
      </c>
      <c r="J184" s="81"/>
      <c r="K184" s="81"/>
      <c r="L184" s="82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2.75" customHeight="1" x14ac:dyDescent="0.25">
      <c r="A185" s="20"/>
      <c r="B185" s="21"/>
      <c r="C185" s="21"/>
      <c r="D185" s="21"/>
      <c r="E185" s="21"/>
      <c r="F185" s="21"/>
      <c r="G185" s="17"/>
      <c r="H185" s="17"/>
      <c r="I185" s="17"/>
      <c r="J185" s="17"/>
      <c r="K185" s="17"/>
      <c r="L185" s="17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7" customFormat="1" x14ac:dyDescent="0.25">
      <c r="A186" s="22" t="s">
        <v>162</v>
      </c>
      <c r="B186" s="23"/>
    </row>
    <row r="187" spans="1:26" s="17" customFormat="1" x14ac:dyDescent="0.25">
      <c r="A187" s="24" t="s">
        <v>163</v>
      </c>
      <c r="B187" s="25"/>
      <c r="C187" s="24"/>
      <c r="D187" s="24"/>
    </row>
    <row r="188" spans="1:26" s="17" customFormat="1" x14ac:dyDescent="0.25">
      <c r="A188" s="24" t="s">
        <v>164</v>
      </c>
      <c r="B188" s="25"/>
      <c r="C188" s="24"/>
      <c r="D188" s="24"/>
    </row>
    <row r="189" spans="1:26" s="17" customFormat="1" x14ac:dyDescent="0.25">
      <c r="B189" s="23"/>
    </row>
  </sheetData>
  <mergeCells count="13">
    <mergeCell ref="A184:H184"/>
    <mergeCell ref="I184:L184"/>
    <mergeCell ref="A180:H180"/>
    <mergeCell ref="I180:L180"/>
    <mergeCell ref="A181:H181"/>
    <mergeCell ref="I181:L181"/>
    <mergeCell ref="A182:H182"/>
    <mergeCell ref="I182:L182"/>
    <mergeCell ref="A178:B178"/>
    <mergeCell ref="A179:H179"/>
    <mergeCell ref="I179:L179"/>
    <mergeCell ref="A183:H183"/>
    <mergeCell ref="I183:L183"/>
  </mergeCells>
  <phoneticPr fontId="24" type="noConversion"/>
  <hyperlinks>
    <hyperlink ref="I183" r:id="rId1" display="gestionfinanciera@gadzaruma.gob.ec"/>
  </hyperlinks>
  <pageMargins left="0.7" right="0.7" top="0.75" bottom="0.75" header="0.3" footer="0.3"/>
  <pageSetup orientation="portrait" r:id="rId2"/>
  <ignoredErrors>
    <ignoredError sqref="L10 H8 I53: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7">
        <v>45688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174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192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8" t="s">
        <v>172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173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2025-02-07T14:05:11Z</dcterms:modified>
</cp:coreProperties>
</file>